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880" windowHeight="6525" tabRatio="794" firstSheet="3" activeTab="3"/>
  </bookViews>
  <sheets>
    <sheet name="Defines" sheetId="1" state="hidden" r:id="rId1"/>
    <sheet name="Revision History" sheetId="2" state="hidden" r:id="rId2"/>
    <sheet name="Static Values" sheetId="3" state="hidden" r:id="rId3"/>
    <sheet name="Page 1" sheetId="4" r:id="rId4"/>
    <sheet name="Page 2 - Needs" sheetId="5" r:id="rId5"/>
    <sheet name="Page 3" sheetId="6" r:id="rId6"/>
    <sheet name="Page 3A - Additional C1-C2" sheetId="7" r:id="rId7"/>
    <sheet name="Page 3B - Additional C1-C2" sheetId="8" r:id="rId8"/>
    <sheet name="Page 4" sheetId="9" r:id="rId9"/>
    <sheet name="Page 5" sheetId="10" r:id="rId10"/>
    <sheet name="Page 6" sheetId="11" r:id="rId11"/>
  </sheets>
  <externalReferences>
    <externalReference r:id="rId14"/>
  </externalReferences>
  <definedNames>
    <definedName name="_63">'Static Values'!$C$20:$D$20</definedName>
    <definedName name="cms">'Static Values'!$C$20:$C$21</definedName>
    <definedName name="Day">'Static Values'!$F$9:$F$13</definedName>
    <definedName name="DHE_Provider_Relationship_Types">'Static Values'!$C$9:$C$13</definedName>
    <definedName name="Hr.">'Static Values'!$H$8:$H$14</definedName>
    <definedName name="Page2_EBUAddedCostRange">'Page 3'!$P$7:$P$17</definedName>
    <definedName name="Page2_ServiceTypeRange">'Page 3'!$E$7:$E$17</definedName>
    <definedName name="Page2_TotalCostRange">'Page 3'!$N$7:$N$17</definedName>
    <definedName name="Page2A_EBUAddedCostRange" localSheetId="7">'Page 3B - Additional C1-C2'!$P$7:$P$17</definedName>
    <definedName name="Page2A_EBUAddedCostRange">'Page 3A - Additional C1-C2'!$P$7:$P$17</definedName>
    <definedName name="Page2A_ServiceTypeRange" localSheetId="7">'Page 3B - Additional C1-C2'!$E$7:$E$17</definedName>
    <definedName name="Page2A_ServiceTypeRange">'Page 3A - Additional C1-C2'!$E$7:$E$17</definedName>
    <definedName name="Page2A_TotalCostRange" localSheetId="7">'Page 3B - Additional C1-C2'!$N$7:$N$17</definedName>
    <definedName name="Page2A_TotalCostRange">'Page 3A - Additional C1-C2'!$N$7:$N$17</definedName>
    <definedName name="Page2B_EBUAddedCostRange">'Page 3B - Additional C1-C2'!$P$7:$P$17</definedName>
    <definedName name="Page2B_ServiceTypeRange">'Page 3B - Additional C1-C2'!$E$7:$E$17</definedName>
    <definedName name="Page2B_TotalCostRange">'Page 3B - Additional C1-C2'!$N$7:$N$17</definedName>
    <definedName name="_xlnm.Print_Area" localSheetId="4">'Page 2 - Needs'!$A$1:$L$26</definedName>
    <definedName name="_xlnm.Print_Area" localSheetId="5">'Page 3'!$A$1:$P$28</definedName>
    <definedName name="_xlnm.Print_Area" localSheetId="6">'Page 3A - Additional C1-C2'!$A$1:$P$28</definedName>
    <definedName name="_xlnm.Print_Area" localSheetId="7">'Page 3B - Additional C1-C2'!$A$1:$P$28</definedName>
    <definedName name="_xlnm.Print_Area" localSheetId="8">'Page 4'!$A$1:$N$26</definedName>
    <definedName name="_xlnm.Print_Area" localSheetId="9">'Page 5'!$A$1:$R$27</definedName>
    <definedName name="_xlnm.Print_Area" localSheetId="10">'Page 6'!$A$1:$R$30</definedName>
    <definedName name="_xlnm.Print_Titles" localSheetId="1">'Revision History'!$1:$1</definedName>
    <definedName name="QH">'Static Values'!$H$9:$H$14</definedName>
    <definedName name="StaticValues_AreaIDs">'Static Values'!$A$9:$A$24</definedName>
    <definedName name="StaticValues_CriticalServiceTypes_All">'Static Values'!$F$17:$F$20</definedName>
    <definedName name="StaticValues_CriticalServiceTypes_EBU">'Static Values'!$I$17:$I$18</definedName>
    <definedName name="StaticValues_CriticalServiceTypes_NonCritical">'Static Values'!$H$17:$H$19</definedName>
    <definedName name="StaticValues_CriticalServiceTypes_NonEBU">'Static Values'!$G$17:$G$19</definedName>
    <definedName name="StaticValues_EmployerTaxRate">0.1115</definedName>
    <definedName name="StaticValues_OTEServiceCodes">'Static Values'!$C$68:$C$71</definedName>
    <definedName name="StaticValues_OTESTECode">'Static Values'!$A$2:$A$4</definedName>
    <definedName name="StaticValues_ProviderRelationshipType">'Static Values'!$C$17:$C$17</definedName>
    <definedName name="StaticValues_ProviderRelationshipType_DHE">'Static Values'!$C$9:$C$14</definedName>
    <definedName name="StaticValues_ProviderType">'Static Values'!$C$2:$C$5</definedName>
    <definedName name="StaticValues_ProviderType_OTE">'Static Values'!$D$2:$D$4</definedName>
    <definedName name="StaticValues_ServiceABBR">'Static Values'!$D$37:$D$63</definedName>
    <definedName name="StaticValues_ServiceABBR_Cash">'Static Values'!$D$27:$D$31</definedName>
    <definedName name="StaticValues_ServiceABBR_OTE">'Static Values'!$D$68:$D$71</definedName>
    <definedName name="StaticValues_ServiceABBR_Savings">'Static Values'!$G$37:$G$82</definedName>
    <definedName name="StaticValues_ServiceABBR_STE">'Static Values'!$D$74:$D$108</definedName>
    <definedName name="StaticValues_ServiceABBR_Supplies">'Static Values'!$D$20:$D$22</definedName>
    <definedName name="StaticValues_ServiceCodes">'Static Values'!$C$37:$C$63</definedName>
    <definedName name="StaticValues_ServiceCodes_Cash">'Static Values'!$C$27:$C$31</definedName>
    <definedName name="StaticValues_ServiceCodes_Savings">'Static Values'!$F$37:$F$82</definedName>
    <definedName name="StaticValues_ServiceCodes_Supplies">'Static Values'!$C$20:$C$22</definedName>
    <definedName name="StaticValues_STEServiceCodes">'Static Values'!$C$74:$C$108</definedName>
    <definedName name="StaticValues_TemplateDate">'Static Values'!$A$31</definedName>
    <definedName name="StaticValues_TemplateVersion">'Static Values'!$A$27</definedName>
    <definedName name="StaticValues_UnitType">'Static Values'!$F$2:$F$5</definedName>
    <definedName name="StaticValues_UnitType_DHE_ServiceCode95">'Static Values'!$G$2:$G$3</definedName>
    <definedName name="StaticValues_UnitType_DHE_ServiceCodeNot95">'Static Values'!$H$2:$H$3</definedName>
    <definedName name="StaticValues_UnitType_Savings">'Static Values'!$F$9:$F$14</definedName>
    <definedName name="supplies">'Static Values'!$C$20</definedName>
  </definedNames>
  <calcPr fullCalcOnLoad="1"/>
</workbook>
</file>

<file path=xl/comments10.xml><?xml version="1.0" encoding="utf-8"?>
<comments xmlns="http://schemas.openxmlformats.org/spreadsheetml/2006/main">
  <authors>
    <author> Diana Lincoln</author>
    <author>Diana Lincoln</author>
  </authors>
  <commentList>
    <comment ref="F6" authorId="0">
      <text>
        <r>
          <rPr>
            <sz val="8"/>
            <rFont val="Tahoma"/>
            <family val="2"/>
          </rPr>
          <t>If the participant or representative plans to purchase the item out of pocket and request reimbursement, enter the name of the provider, then "Partic/Rep Reimb." If you will buy the item from a local retail store, like Wal-Mart or CVS, you must purchase it yourself and then request reimbursement  So you would enter "Wal-Mart, CVS" and then "Partic/Rep Reimb".  This tells us what your plans are and helps us set up your account correctly.</t>
        </r>
      </text>
    </comment>
    <comment ref="B6" authorId="1">
      <text>
        <r>
          <rPr>
            <sz val="10"/>
            <rFont val="Tahoma"/>
            <family val="2"/>
          </rPr>
          <t xml:space="preserve">In the Item/Service Description you must specify </t>
        </r>
        <r>
          <rPr>
            <u val="single"/>
            <sz val="10"/>
            <rFont val="Tahoma"/>
            <family val="2"/>
          </rPr>
          <t>exactly</t>
        </r>
        <r>
          <rPr>
            <sz val="10"/>
            <rFont val="Tahoma"/>
            <family val="2"/>
          </rPr>
          <t xml:space="preserve"> what you wish to purchase. </t>
        </r>
      </text>
    </comment>
    <comment ref="F5" authorId="1">
      <text>
        <r>
          <rPr>
            <sz val="10"/>
            <rFont val="Tahoma"/>
            <family val="2"/>
          </rPr>
          <t>Enter the date of the statement you most recently received. For example, June 2009.  It will appear as MM/YYYY.</t>
        </r>
      </text>
    </comment>
    <comment ref="H5" authorId="1">
      <text>
        <r>
          <rPr>
            <sz val="10"/>
            <rFont val="Tahoma"/>
            <family val="2"/>
          </rPr>
          <t>Enter the ending balance on the most current statement indicated.</t>
        </r>
      </text>
    </comment>
    <comment ref="J6" authorId="1">
      <text>
        <r>
          <rPr>
            <sz val="8"/>
            <rFont val="Tahoma"/>
            <family val="2"/>
          </rPr>
          <t xml:space="preserve">Participant's Parent:   1
Participant's Child under age 21:   2
Participant's Spouse:   3
A Person (related or not) under age 18 who is still in high school:   4
All others:   5 </t>
        </r>
      </text>
    </comment>
    <comment ref="J19" authorId="1">
      <text>
        <r>
          <rPr>
            <sz val="8"/>
            <rFont val="Tahoma"/>
            <family val="2"/>
          </rPr>
          <t>Participant's Parent:   1</t>
        </r>
        <r>
          <rPr>
            <b/>
            <sz val="8"/>
            <rFont val="Tahoma"/>
            <family val="2"/>
          </rPr>
          <t xml:space="preserve">
</t>
        </r>
        <r>
          <rPr>
            <sz val="8"/>
            <rFont val="Tahoma"/>
            <family val="2"/>
          </rPr>
          <t xml:space="preserve">Participant's Child under age 21:   2
Participant's Spouse:   3
A Person (related or not) under age 18 who is still in high school:   4
All others:   5 </t>
        </r>
      </text>
    </comment>
    <comment ref="N5" authorId="1">
      <text>
        <r>
          <rPr>
            <sz val="10"/>
            <rFont val="Tahoma"/>
            <family val="2"/>
          </rPr>
          <t xml:space="preserve">Subtract from the "Ending Balance" the amount of money you need for services for the rest of the statement month.  Subtract the amount budgeted in the Services Section of this Purchasing Plan for </t>
        </r>
        <r>
          <rPr>
            <u val="single"/>
            <sz val="10"/>
            <rFont val="Tahoma"/>
            <family val="2"/>
          </rPr>
          <t>restricted</t>
        </r>
        <r>
          <rPr>
            <sz val="10"/>
            <rFont val="Tahoma"/>
            <family val="2"/>
          </rPr>
          <t xml:space="preserve"> services but did not spend.  Subtract any funds you have been given for </t>
        </r>
        <r>
          <rPr>
            <u val="single"/>
            <sz val="10"/>
            <rFont val="Tahoma"/>
            <family val="2"/>
          </rPr>
          <t>One-Time or Short Term Expenditures</t>
        </r>
        <r>
          <rPr>
            <sz val="10"/>
            <rFont val="Tahoma"/>
            <family val="2"/>
          </rPr>
          <t xml:space="preserve"> that you have not yet spent.  Subtract the amount of funds on the first line of the Savings Plan that are for the exclusive use of your emergency backup providers in the event you must use them.  After subtracting these types of u</t>
        </r>
        <r>
          <rPr>
            <u val="single"/>
            <sz val="10"/>
            <rFont val="Tahoma"/>
            <family val="2"/>
          </rPr>
          <t>nexpended funds</t>
        </r>
        <r>
          <rPr>
            <sz val="10"/>
            <rFont val="Tahoma"/>
            <family val="2"/>
          </rPr>
          <t>, enter the remaining amount in this box.  This is the "unrestricted" unexpended amount that is available for purchases budgeted in this section of the Purchasing Plan.</t>
        </r>
      </text>
    </comment>
  </commentList>
</comments>
</file>

<file path=xl/comments4.xml><?xml version="1.0" encoding="utf-8"?>
<comments xmlns="http://schemas.openxmlformats.org/spreadsheetml/2006/main">
  <authors>
    <author>Diana K Lincoln</author>
  </authors>
  <commentList>
    <comment ref="P29" authorId="0">
      <text>
        <r>
          <rPr>
            <b/>
            <sz val="10"/>
            <rFont val="Tahoma"/>
            <family val="2"/>
          </rPr>
          <t>Enter 100% of the amount that was approved in the Waiver Cost Plan.</t>
        </r>
      </text>
    </comment>
    <comment ref="P31" authorId="0">
      <text>
        <r>
          <rPr>
            <b/>
            <sz val="10"/>
            <rFont val="Tahoma"/>
            <family val="2"/>
          </rPr>
          <t>Enter 92% of the total amount that was approved on the Waiver Cost Plan for all services to be entered in Section F as Short Term Expenditures.</t>
        </r>
      </text>
    </comment>
  </commentList>
</comments>
</file>

<file path=xl/comments6.xml><?xml version="1.0" encoding="utf-8"?>
<comments xmlns="http://schemas.openxmlformats.org/spreadsheetml/2006/main">
  <authors>
    <author> </author>
    <author>Diana Lincoln</author>
  </authors>
  <commentList>
    <comment ref="H6" authorId="0">
      <text>
        <r>
          <rPr>
            <sz val="8"/>
            <rFont val="Tahoma"/>
            <family val="2"/>
          </rPr>
          <t xml:space="preserve">Participant's Parent:   1
Participant's Child under age 21:   2
Participant's Spouse:   3
A Person (related or not) under age 18 who is still in high school:   4
All others:   5 </t>
        </r>
      </text>
    </comment>
    <comment ref="G6" authorId="0">
      <text>
        <r>
          <rPr>
            <sz val="8"/>
            <rFont val="Tahoma"/>
            <family val="2"/>
          </rPr>
          <t>A/V = Agency or Vendor
DHE = Directly Hired Employee
IC = Independent Contractor</t>
        </r>
      </text>
    </comment>
    <comment ref="E20" authorId="1">
      <text>
        <r>
          <rPr>
            <sz val="10"/>
            <rFont val="Tahoma"/>
            <family val="2"/>
          </rPr>
          <t>You must know the name of all providers of your regular monthly services.  If you do not know who will be providing the service, you cannot enter the service on your Purchasing Plan.</t>
        </r>
      </text>
    </comment>
    <comment ref="F6" authorId="1">
      <text>
        <r>
          <rPr>
            <sz val="10"/>
            <rFont val="Tahoma"/>
            <family val="2"/>
          </rPr>
          <t>You must know the name of all providers of your regular monthly services.  If you do not know who will be providing the service, you cannot enter the service on your Purchasing Plan.</t>
        </r>
      </text>
    </comment>
  </commentList>
</comments>
</file>

<file path=xl/comments7.xml><?xml version="1.0" encoding="utf-8"?>
<comments xmlns="http://schemas.openxmlformats.org/spreadsheetml/2006/main">
  <authors>
    <author> </author>
    <author>Diana Lincoln</author>
  </authors>
  <commentList>
    <comment ref="H6" authorId="0">
      <text>
        <r>
          <rPr>
            <sz val="8"/>
            <rFont val="Tahoma"/>
            <family val="2"/>
          </rPr>
          <t xml:space="preserve">Participant's Parent:   1
Participant's Child under age 21:   2
Participant's Spouse:   3
A Person (related or not) under age 18 who is still in high school:   4
All others:   5 </t>
        </r>
        <r>
          <rPr>
            <sz val="8"/>
            <rFont val="Tahoma"/>
            <family val="2"/>
          </rPr>
          <t xml:space="preserve">
</t>
        </r>
      </text>
    </comment>
    <comment ref="G6" authorId="0">
      <text>
        <r>
          <rPr>
            <sz val="8"/>
            <rFont val="Tahoma"/>
            <family val="2"/>
          </rPr>
          <t>A/V = Agency or Vendor
DHE = Directly Hired Employee
IC = Independent Contractor</t>
        </r>
        <r>
          <rPr>
            <sz val="8"/>
            <rFont val="Tahoma"/>
            <family val="2"/>
          </rPr>
          <t xml:space="preserve">
</t>
        </r>
      </text>
    </comment>
    <comment ref="E20" authorId="1">
      <text>
        <r>
          <rPr>
            <sz val="10"/>
            <rFont val="Tahoma"/>
            <family val="2"/>
          </rPr>
          <t>You must know the name of all providers of your regular monthly services.  If you do not know who will be providing the service, you cannot enter the service on your Purchasing Plan.</t>
        </r>
      </text>
    </comment>
    <comment ref="F6" authorId="1">
      <text>
        <r>
          <rPr>
            <sz val="10"/>
            <rFont val="Tahoma"/>
            <family val="2"/>
          </rPr>
          <t>You must know the name of all providers of your regular monthly services.  If you do not know who will be providing the service, you cannot enter the service on your Purchasing Plan.</t>
        </r>
      </text>
    </comment>
  </commentList>
</comments>
</file>

<file path=xl/comments8.xml><?xml version="1.0" encoding="utf-8"?>
<comments xmlns="http://schemas.openxmlformats.org/spreadsheetml/2006/main">
  <authors>
    <author> </author>
    <author>Diana Lincoln</author>
  </authors>
  <commentList>
    <comment ref="H6" authorId="0">
      <text>
        <r>
          <rPr>
            <sz val="8"/>
            <rFont val="Tahoma"/>
            <family val="2"/>
          </rPr>
          <t xml:space="preserve">Participant's Parent:   1
Participant's Child under age 21:   2
Participant's Spouse:   3
A Person (related or not) under age 18 who is still in high school:   4
All others:   5 </t>
        </r>
        <r>
          <rPr>
            <sz val="8"/>
            <rFont val="Tahoma"/>
            <family val="2"/>
          </rPr>
          <t xml:space="preserve">
</t>
        </r>
      </text>
    </comment>
    <comment ref="G6" authorId="0">
      <text>
        <r>
          <rPr>
            <sz val="8"/>
            <rFont val="Tahoma"/>
            <family val="2"/>
          </rPr>
          <t>A/V = Agency or Vendor
DHE = Directly Hired Employee
IC = Independent Contractor</t>
        </r>
        <r>
          <rPr>
            <sz val="8"/>
            <rFont val="Tahoma"/>
            <family val="2"/>
          </rPr>
          <t xml:space="preserve">
</t>
        </r>
      </text>
    </comment>
    <comment ref="F6" authorId="1">
      <text>
        <r>
          <rPr>
            <sz val="10"/>
            <rFont val="Tahoma"/>
            <family val="2"/>
          </rPr>
          <t>You must know the name of all providers of your regular monthly services.  If you do not know who will be providing the service, you cannot enter the service on your Purchasing Plan.</t>
        </r>
      </text>
    </comment>
    <comment ref="E20" authorId="1">
      <text>
        <r>
          <rPr>
            <sz val="10"/>
            <rFont val="Tahoma"/>
            <family val="2"/>
          </rPr>
          <t>You must know the name of all providers of your regular monthly services.  If you do not know who will be providing the service, you cannot enter the service on your Purchasing Plan.</t>
        </r>
      </text>
    </comment>
  </commentList>
</comments>
</file>

<file path=xl/sharedStrings.xml><?xml version="1.0" encoding="utf-8"?>
<sst xmlns="http://schemas.openxmlformats.org/spreadsheetml/2006/main" count="660" uniqueCount="406">
  <si>
    <t>Page 3 - Emphasis on requirement to provide detailed description for cash items</t>
  </si>
  <si>
    <t>Page 3 - corrected wrap text in notes section at bottom of page</t>
  </si>
  <si>
    <t>Page 4 - edited script below Section F.</t>
  </si>
  <si>
    <r>
      <t>A. "</t>
    </r>
    <r>
      <rPr>
        <b/>
        <sz val="10"/>
        <rFont val="Arial"/>
        <family val="2"/>
      </rPr>
      <t>Static Values</t>
    </r>
    <r>
      <rPr>
        <sz val="10"/>
        <rFont val="Arial"/>
        <family val="0"/>
      </rPr>
      <t>" worksheet revisions:
A-1. Removed the codes and abbreviations from the list of codes and abbreviations used on pages 2, 2A and 2B that will never be used in the regular monthly services section.  These codes are identified on the Static Values worksheet on lines 76-85 and are entitled "Removed from above list."
A.2. Created a list of Savings Service Codes and Abbreviations to be referenced in a future drop down list for the Savings Section of the Plan.
B. "</t>
    </r>
    <r>
      <rPr>
        <b/>
        <sz val="10"/>
        <rFont val="Arial"/>
        <family val="2"/>
      </rPr>
      <t>Page 2/2B/2C</t>
    </r>
    <r>
      <rPr>
        <sz val="10"/>
        <rFont val="Arial"/>
        <family val="0"/>
      </rPr>
      <t xml:space="preserve">" worksheet revision:
B-1. Changed the critical service data cell font (column D) back to </t>
    </r>
    <r>
      <rPr>
        <b/>
        <sz val="10"/>
        <rFont val="Arial"/>
        <family val="2"/>
      </rPr>
      <t xml:space="preserve">BOLD.
</t>
    </r>
    <r>
      <rPr>
        <sz val="10"/>
        <rFont val="Arial"/>
        <family val="2"/>
      </rPr>
      <t>C. "</t>
    </r>
    <r>
      <rPr>
        <b/>
        <sz val="10"/>
        <rFont val="Arial"/>
        <family val="2"/>
      </rPr>
      <t>Page 4</t>
    </r>
    <r>
      <rPr>
        <sz val="10"/>
        <rFont val="Arial"/>
        <family val="2"/>
      </rPr>
      <t>" worksheet revisions:</t>
    </r>
    <r>
      <rPr>
        <b/>
        <sz val="10"/>
        <rFont val="Arial"/>
        <family val="2"/>
      </rPr>
      <t xml:space="preserve">
</t>
    </r>
    <r>
      <rPr>
        <sz val="10"/>
        <rFont val="Arial"/>
        <family val="2"/>
      </rPr>
      <t xml:space="preserve">C-1. Adjusted column width on Savings page (p. 4) to slightly reduce </t>
    </r>
    <r>
      <rPr>
        <b/>
        <sz val="10"/>
        <rFont val="Arial"/>
        <family val="2"/>
      </rPr>
      <t>Employer Taxes</t>
    </r>
    <r>
      <rPr>
        <sz val="10"/>
        <rFont val="Arial"/>
        <family val="2"/>
      </rPr>
      <t xml:space="preserve"> column and increase date column so that the amount of savings will have more space; also adjusted cell to </t>
    </r>
    <r>
      <rPr>
        <b/>
        <sz val="10"/>
        <rFont val="Arial"/>
        <family val="2"/>
      </rPr>
      <t>fit</t>
    </r>
    <r>
      <rPr>
        <sz val="10"/>
        <rFont val="Arial"/>
        <family val="2"/>
      </rPr>
      <t>.
C-2. Adjusted columns on page 4 for S</t>
    </r>
    <r>
      <rPr>
        <b/>
        <sz val="10"/>
        <rFont val="Arial"/>
        <family val="2"/>
      </rPr>
      <t>ub-Total</t>
    </r>
    <r>
      <rPr>
        <sz val="10"/>
        <rFont val="Arial"/>
        <family val="2"/>
      </rPr>
      <t>, E</t>
    </r>
    <r>
      <rPr>
        <b/>
        <sz val="10"/>
        <rFont val="Arial"/>
        <family val="2"/>
      </rPr>
      <t>mployer Taxes</t>
    </r>
    <r>
      <rPr>
        <sz val="10"/>
        <rFont val="Arial"/>
        <family val="2"/>
      </rPr>
      <t>, and T</t>
    </r>
    <r>
      <rPr>
        <b/>
        <sz val="10"/>
        <rFont val="Arial"/>
        <family val="2"/>
      </rPr>
      <t>otal</t>
    </r>
    <r>
      <rPr>
        <sz val="10"/>
        <rFont val="Arial"/>
        <family val="2"/>
      </rPr>
      <t xml:space="preserve"> to </t>
    </r>
    <r>
      <rPr>
        <b/>
        <sz val="10"/>
        <rFont val="Arial"/>
        <family val="2"/>
      </rPr>
      <t>fit</t>
    </r>
    <r>
      <rPr>
        <sz val="10"/>
        <rFont val="Arial"/>
        <family val="2"/>
      </rPr>
      <t>, rather than wrap.
D. "</t>
    </r>
    <r>
      <rPr>
        <b/>
        <sz val="10"/>
        <rFont val="Arial"/>
        <family val="2"/>
      </rPr>
      <t>Page 5</t>
    </r>
    <r>
      <rPr>
        <sz val="10"/>
        <rFont val="Arial"/>
        <family val="2"/>
      </rPr>
      <t>" worksheet revision:
D-1. Reduced the shading of the darkened areas.</t>
    </r>
    <r>
      <rPr>
        <sz val="10"/>
        <rFont val="Arial"/>
        <family val="0"/>
      </rPr>
      <t xml:space="preserve">
</t>
    </r>
  </si>
  <si>
    <r>
      <t xml:space="preserve">E. </t>
    </r>
    <r>
      <rPr>
        <b/>
        <sz val="10"/>
        <rFont val="Arial"/>
        <family val="2"/>
      </rPr>
      <t>Macro</t>
    </r>
    <r>
      <rPr>
        <sz val="10"/>
        <rFont val="Arial"/>
        <family val="2"/>
      </rPr>
      <t xml:space="preserve"> revision:
E-1. Fixed the error that occurred when the maximum EBU added cost for a given critical service was $0 or less - i.e., the EBU costs were less than the primary provider cost.</t>
    </r>
    <r>
      <rPr>
        <sz val="10"/>
        <rFont val="Arial"/>
        <family val="0"/>
      </rPr>
      <t xml:space="preserve">
</t>
    </r>
  </si>
  <si>
    <t>Item/Service Description</t>
  </si>
  <si>
    <t>Total Estimated Cost</t>
  </si>
  <si>
    <t xml:space="preserve">    D.  Cash</t>
  </si>
  <si>
    <t>Consultant</t>
  </si>
  <si>
    <t>Total Budget</t>
  </si>
  <si>
    <t>Start Date</t>
  </si>
  <si>
    <t>End Date</t>
  </si>
  <si>
    <t>Official Use Only</t>
  </si>
  <si>
    <t>Budget Summary</t>
  </si>
  <si>
    <t>Authorized Budget Amount:</t>
  </si>
  <si>
    <t>Planned Expenditures:</t>
  </si>
  <si>
    <t>Total Monthly Expenditures:</t>
  </si>
  <si>
    <t>This must equal the Authorized Budget Amount.</t>
  </si>
  <si>
    <t>Service</t>
  </si>
  <si>
    <t>Svc Code</t>
  </si>
  <si>
    <t>Provider</t>
  </si>
  <si>
    <t>Provider Type</t>
  </si>
  <si>
    <t>Rate</t>
  </si>
  <si>
    <t>Sub-Total</t>
  </si>
  <si>
    <t>Total Cost</t>
  </si>
  <si>
    <t>EBU Added Cost</t>
  </si>
  <si>
    <t>Service Category</t>
  </si>
  <si>
    <t>Unit</t>
  </si>
  <si>
    <t>Detailed Description</t>
  </si>
  <si>
    <t>OTE/ STE</t>
  </si>
  <si>
    <t>This page summarizes the expenditures detailed on the previous pages of the Purchasing Plan.</t>
  </si>
  <si>
    <t>Total Monthly Cost</t>
  </si>
  <si>
    <r>
      <t xml:space="preserve">Monthly Budget: </t>
    </r>
    <r>
      <rPr>
        <u val="single"/>
        <sz val="12"/>
        <rFont val="Arial"/>
        <family val="2"/>
      </rPr>
      <t xml:space="preserve">   </t>
    </r>
  </si>
  <si>
    <r>
      <t xml:space="preserve">SIGNATURES </t>
    </r>
    <r>
      <rPr>
        <b/>
        <sz val="12"/>
        <rFont val="Arial"/>
        <family val="2"/>
      </rPr>
      <t>(This page must always be newly signed and dated by all three required signers.)</t>
    </r>
  </si>
  <si>
    <t>A/V</t>
  </si>
  <si>
    <t>IC</t>
  </si>
  <si>
    <t>DHE</t>
  </si>
  <si>
    <t>OTE/STE Codes</t>
  </si>
  <si>
    <t>Provider Types</t>
  </si>
  <si>
    <t>OTE Provider Types</t>
  </si>
  <si>
    <t>Employer Taxes</t>
  </si>
  <si>
    <t>Hr.</t>
  </si>
  <si>
    <t>Day</t>
  </si>
  <si>
    <t>Trip</t>
  </si>
  <si>
    <t>DHE Unit Types for Service Code 95</t>
  </si>
  <si>
    <t>DHE Unit Types for Service Codes Other Than 95</t>
  </si>
  <si>
    <t>Name</t>
  </si>
  <si>
    <t>Value</t>
  </si>
  <si>
    <t>StaticValues_EmployerTaxRate</t>
  </si>
  <si>
    <t>=0.1115</t>
  </si>
  <si>
    <t>StaticValues_OTESTECode</t>
  </si>
  <si>
    <t>='Static Values'!$A$2:$A$4</t>
  </si>
  <si>
    <t>StaticValues_ProviderRelationshipType</t>
  </si>
  <si>
    <t>StaticValues_ProviderType</t>
  </si>
  <si>
    <t>='Static Values'!$C$2:$C$5</t>
  </si>
  <si>
    <t>StaticValues_ProviderType_OTE</t>
  </si>
  <si>
    <t>='Static Values'!$D$2:$D$4</t>
  </si>
  <si>
    <t>StaticValues_UnitType</t>
  </si>
  <si>
    <t>StaticValues_UnitType_DHE_ServiceCode95</t>
  </si>
  <si>
    <t>='Static Values'!$G$2:$G$3</t>
  </si>
  <si>
    <t>StaticValues_UnitType_DHE_ServiceCodeNot95</t>
  </si>
  <si>
    <t>='Static Values'!$H$2:$H$3</t>
  </si>
  <si>
    <t># of Units</t>
  </si>
  <si>
    <t xml:space="preserve">    C.  Services/Supplies</t>
  </si>
  <si>
    <t>Unit Type</t>
  </si>
  <si>
    <t>APD Area:</t>
  </si>
  <si>
    <t>N</t>
  </si>
  <si>
    <t>Y</t>
  </si>
  <si>
    <t>EBU</t>
  </si>
  <si>
    <t>Page2_EBUAddedCostRange</t>
  </si>
  <si>
    <t>Page2_ServiceTypeRange</t>
  </si>
  <si>
    <t>Page2_TotalCostRange</t>
  </si>
  <si>
    <t>Page2A_EBUAddedCostRange</t>
  </si>
  <si>
    <t>Page2A_ServiceTypeRange</t>
  </si>
  <si>
    <t>Page2A_TotalCostRange</t>
  </si>
  <si>
    <t>Page2B_EBUAddedCostRange</t>
  </si>
  <si>
    <t>Page2B_ServiceTypeRange</t>
  </si>
  <si>
    <t>Page2B_TotalCostRange</t>
  </si>
  <si>
    <t>M</t>
  </si>
  <si>
    <t>Last</t>
  </si>
  <si>
    <t>First</t>
  </si>
  <si>
    <t>Yes</t>
  </si>
  <si>
    <t>No</t>
  </si>
  <si>
    <t>Purchasing Plan Effective Date:</t>
  </si>
  <si>
    <t>Effective Date of Plan:</t>
  </si>
  <si>
    <t>Budget Authorization Form is attached. (Required)</t>
  </si>
  <si>
    <t>Budget has changed from what was on the Application to</t>
  </si>
  <si>
    <t>due to</t>
  </si>
  <si>
    <t xml:space="preserve"> SP/CP Update or</t>
  </si>
  <si>
    <t xml:space="preserve"> recalculation.</t>
  </si>
  <si>
    <t>.</t>
  </si>
  <si>
    <t xml:space="preserve"> Employee packets for </t>
  </si>
  <si>
    <t xml:space="preserve"> Vendor/IC packets for</t>
  </si>
  <si>
    <t xml:space="preserve">Total Number of Purchasing Plan Pages: </t>
  </si>
  <si>
    <t>Representative Name:</t>
  </si>
  <si>
    <t>Cell #:</t>
  </si>
  <si>
    <t>Phone #:</t>
  </si>
  <si>
    <t>2A</t>
  </si>
  <si>
    <t>2B</t>
  </si>
  <si>
    <t>Area IDs</t>
  </si>
  <si>
    <t>Service Code</t>
  </si>
  <si>
    <t>Services Unit Types</t>
  </si>
  <si>
    <t>Savings Unit Types</t>
  </si>
  <si>
    <t>Visit</t>
  </si>
  <si>
    <t>Item</t>
  </si>
  <si>
    <t>='Page 2'!$O$7:$O$17</t>
  </si>
  <si>
    <t>='Page 2'!$D$7:$D$17</t>
  </si>
  <si>
    <t>='Page 2'!$M$7:$M$17</t>
  </si>
  <si>
    <t>='Page 2A - Additional C1-C2'!$O$7:$O$17</t>
  </si>
  <si>
    <t>='Page 2A - Additional C1-C2'!$D$7:$D$17</t>
  </si>
  <si>
    <t>='Page 2A - Additional C1-C2'!$M$7:$M$17</t>
  </si>
  <si>
    <t>='Page 2B - Additional C1-C2'!$O$7:$O$17</t>
  </si>
  <si>
    <t>StaticValues_AreaIDs</t>
  </si>
  <si>
    <t>='Static Values'!$C$9:$C$14</t>
  </si>
  <si>
    <t>StaticValues_UnitType_Savings</t>
  </si>
  <si>
    <t>DHE Provider Relationship Types</t>
  </si>
  <si>
    <t>Non-DHE Provider Relationship Types</t>
  </si>
  <si>
    <t>StaticValues_ProviderRelationshipType_DHE</t>
  </si>
  <si>
    <t>='Static Values'!$C$17:$C$17</t>
  </si>
  <si>
    <r>
      <t xml:space="preserve">C.2  Budget Detail - </t>
    </r>
    <r>
      <rPr>
        <b/>
        <sz val="18"/>
        <rFont val="Arial"/>
        <family val="2"/>
      </rPr>
      <t>SUPPLIES</t>
    </r>
  </si>
  <si>
    <t>Unit (Hr., Day, Trip)</t>
  </si>
  <si>
    <t>Note: At least 2 EBU providers must be listed immediately under each critical service provider.</t>
  </si>
  <si>
    <t>Template Version</t>
  </si>
  <si>
    <t>1.0-B</t>
  </si>
  <si>
    <t>Template Date</t>
  </si>
  <si>
    <t>Version</t>
  </si>
  <si>
    <t>Date</t>
  </si>
  <si>
    <t>Notes</t>
  </si>
  <si>
    <t xml:space="preserve">Initial workbook.
</t>
  </si>
  <si>
    <t>1.0-A</t>
  </si>
  <si>
    <t>Critical Service Types - ALL</t>
  </si>
  <si>
    <t>Critical Service Types - Non-EBU</t>
  </si>
  <si>
    <t>Critical Service Types - Non-Critical</t>
  </si>
  <si>
    <t>Critical Service Types - EBU</t>
  </si>
  <si>
    <t>='Static Values'!$F$17:$F$20</t>
  </si>
  <si>
    <t>StaticValues_CriticalServiceTypes_All</t>
  </si>
  <si>
    <t>StaticValues_CriticalServiceTypes_EBU</t>
  </si>
  <si>
    <t>='Static Values'!$I$17:$I$18</t>
  </si>
  <si>
    <t>StaticValues_CriticalServiceTypes_NonCritical</t>
  </si>
  <si>
    <t>='Static Values'!$H$17:$H$19</t>
  </si>
  <si>
    <t>StaticValues_CriticalServiceTypes_NonEBU</t>
  </si>
  <si>
    <t>='Static Values'!$G$17:$G$19</t>
  </si>
  <si>
    <t>StaticValues_TemplateDate</t>
  </si>
  <si>
    <t>StaticValues_TemplateVersion</t>
  </si>
  <si>
    <t>='Static Values'!$F$9:$F$14</t>
  </si>
  <si>
    <t>Service Codes and Abbreviations</t>
  </si>
  <si>
    <t>ADT</t>
  </si>
  <si>
    <t>ADV</t>
  </si>
  <si>
    <t>COMP</t>
  </si>
  <si>
    <t>CMS</t>
  </si>
  <si>
    <t>GYM</t>
  </si>
  <si>
    <t>XTHER</t>
  </si>
  <si>
    <t>OTC</t>
  </si>
  <si>
    <t>PCA</t>
  </si>
  <si>
    <t>PERS</t>
  </si>
  <si>
    <t>IHS</t>
  </si>
  <si>
    <t>RHAB</t>
  </si>
  <si>
    <t>SLC</t>
  </si>
  <si>
    <t>TRAN</t>
  </si>
  <si>
    <t>MICRO</t>
  </si>
  <si>
    <t>DENT</t>
  </si>
  <si>
    <t>BT</t>
  </si>
  <si>
    <t>BTS</t>
  </si>
  <si>
    <t>DIET</t>
  </si>
  <si>
    <t>ENV</t>
  </si>
  <si>
    <t>MED</t>
  </si>
  <si>
    <t>OT</t>
  </si>
  <si>
    <t>PT</t>
  </si>
  <si>
    <t>PDL</t>
  </si>
  <si>
    <t>PDR</t>
  </si>
  <si>
    <t>MHT</t>
  </si>
  <si>
    <t>RT</t>
  </si>
  <si>
    <t>SNL</t>
  </si>
  <si>
    <t>SNR</t>
  </si>
  <si>
    <t>ST</t>
  </si>
  <si>
    <t>PARTS</t>
  </si>
  <si>
    <t>TRNG</t>
  </si>
  <si>
    <t>CAMP</t>
  </si>
  <si>
    <t>VMOD</t>
  </si>
  <si>
    <t>PERSI</t>
  </si>
  <si>
    <t>VEH</t>
  </si>
  <si>
    <t>03</t>
  </si>
  <si>
    <t>06</t>
  </si>
  <si>
    <t>08</t>
  </si>
  <si>
    <t>12</t>
  </si>
  <si>
    <t>87</t>
  </si>
  <si>
    <t>29</t>
  </si>
  <si>
    <t>38</t>
  </si>
  <si>
    <t>49</t>
  </si>
  <si>
    <t>50</t>
  </si>
  <si>
    <t>45</t>
  </si>
  <si>
    <t>47</t>
  </si>
  <si>
    <t>48</t>
  </si>
  <si>
    <t>51</t>
  </si>
  <si>
    <t>53</t>
  </si>
  <si>
    <t>83</t>
  </si>
  <si>
    <t>14</t>
  </si>
  <si>
    <t>02</t>
  </si>
  <si>
    <t>89</t>
  </si>
  <si>
    <t>63</t>
  </si>
  <si>
    <t>88</t>
  </si>
  <si>
    <t>22</t>
  </si>
  <si>
    <t>39</t>
  </si>
  <si>
    <t>65</t>
  </si>
  <si>
    <t>32</t>
  </si>
  <si>
    <t>33</t>
  </si>
  <si>
    <t>33A</t>
  </si>
  <si>
    <t>82</t>
  </si>
  <si>
    <t>43</t>
  </si>
  <si>
    <t>46</t>
  </si>
  <si>
    <t>85</t>
  </si>
  <si>
    <t>55</t>
  </si>
  <si>
    <t>56</t>
  </si>
  <si>
    <t>60</t>
  </si>
  <si>
    <t>='Static Values'!$A$9:$A$24</t>
  </si>
  <si>
    <t>StaticValues_ServiceABBR</t>
  </si>
  <si>
    <t>StaticValues_ServiceCodes</t>
  </si>
  <si>
    <t>='Static Values'!$A$31</t>
  </si>
  <si>
    <t>='Static Values'!$A$27</t>
  </si>
  <si>
    <t>1.0-C</t>
  </si>
  <si>
    <t>Service Codes and Abbreviations - Supplies</t>
  </si>
  <si>
    <t>StaticValues_ServiceABBR_Supplies</t>
  </si>
  <si>
    <t>='Static Values'!$D$20:$D$22</t>
  </si>
  <si>
    <t>StaticValues_ServiceCodes_Supplies</t>
  </si>
  <si>
    <t>='Static Values'!$C$20:$C$22</t>
  </si>
  <si>
    <r>
      <t>A. Inserted the "</t>
    </r>
    <r>
      <rPr>
        <b/>
        <sz val="10"/>
        <rFont val="Arial"/>
        <family val="2"/>
      </rPr>
      <t>Revision History</t>
    </r>
    <r>
      <rPr>
        <sz val="10"/>
        <rFont val="Arial"/>
        <family val="0"/>
      </rPr>
      <t>" tab (i.e., this worksheet).
B. "</t>
    </r>
    <r>
      <rPr>
        <b/>
        <sz val="10"/>
        <rFont val="Arial"/>
        <family val="2"/>
      </rPr>
      <t>Static Values</t>
    </r>
    <r>
      <rPr>
        <sz val="10"/>
        <rFont val="Arial"/>
        <family val="0"/>
      </rPr>
      <t xml:space="preserve">" worksheet revisions:
B-1. Inserted Template Version and Template Date named ranges.
B-2. Renamed </t>
    </r>
    <r>
      <rPr>
        <i/>
        <sz val="10"/>
        <rFont val="Arial"/>
        <family val="2"/>
      </rPr>
      <t>StaticValues_CriticalServiceTypes</t>
    </r>
    <r>
      <rPr>
        <sz val="10"/>
        <rFont val="Arial"/>
        <family val="0"/>
      </rPr>
      <t xml:space="preserve"> to </t>
    </r>
    <r>
      <rPr>
        <i/>
        <sz val="10"/>
        <rFont val="Arial"/>
        <family val="2"/>
      </rPr>
      <t>StaticValues_CriticalServiceTypes_All</t>
    </r>
    <r>
      <rPr>
        <sz val="10"/>
        <rFont val="Arial"/>
        <family val="0"/>
      </rPr>
      <t xml:space="preserve">.
B-3. Defined the following new named ranges for critical service types:
B-3-a. </t>
    </r>
    <r>
      <rPr>
        <i/>
        <sz val="10"/>
        <rFont val="Arial"/>
        <family val="2"/>
      </rPr>
      <t>Staticvalues_CriticalServiceTypes_EBU</t>
    </r>
    <r>
      <rPr>
        <sz val="10"/>
        <rFont val="Arial"/>
        <family val="0"/>
      </rPr>
      <t xml:space="preserve"> (only EBU)
B-3-b. </t>
    </r>
    <r>
      <rPr>
        <i/>
        <sz val="10"/>
        <rFont val="Arial"/>
        <family val="2"/>
      </rPr>
      <t>Staticvalues_CriticalServiceTypes_NonCritical</t>
    </r>
    <r>
      <rPr>
        <sz val="10"/>
        <rFont val="Arial"/>
        <family val="0"/>
      </rPr>
      <t xml:space="preserve"> (N, EBU);
B-3-c. </t>
    </r>
    <r>
      <rPr>
        <i/>
        <sz val="10"/>
        <rFont val="Arial"/>
        <family val="2"/>
      </rPr>
      <t>Staticvalues_CriticalServiceTypes_Critical</t>
    </r>
    <r>
      <rPr>
        <sz val="10"/>
        <rFont val="Arial"/>
        <family val="0"/>
      </rPr>
      <t xml:space="preserve"> (only Y); and
B-3-d. </t>
    </r>
    <r>
      <rPr>
        <i/>
        <sz val="10"/>
        <rFont val="Arial"/>
        <family val="2"/>
      </rPr>
      <t>Staticvalues_CriticalServiceTypes_NonEBU</t>
    </r>
    <r>
      <rPr>
        <sz val="10"/>
        <rFont val="Arial"/>
        <family val="0"/>
      </rPr>
      <t xml:space="preserve"> (Y, N);
B4. Inserted </t>
    </r>
    <r>
      <rPr>
        <i/>
        <sz val="10"/>
        <rFont val="Arial"/>
        <family val="2"/>
      </rPr>
      <t>StaticValues_ServiceCodes</t>
    </r>
    <r>
      <rPr>
        <sz val="10"/>
        <rFont val="Arial"/>
        <family val="0"/>
      </rPr>
      <t xml:space="preserve"> and </t>
    </r>
    <r>
      <rPr>
        <i/>
        <sz val="10"/>
        <rFont val="Arial"/>
        <family val="2"/>
      </rPr>
      <t>StaticValues_ServiceABBR</t>
    </r>
    <r>
      <rPr>
        <sz val="10"/>
        <rFont val="Arial"/>
        <family val="0"/>
      </rPr>
      <t xml:space="preserve"> named ranges.
C. "</t>
    </r>
    <r>
      <rPr>
        <b/>
        <sz val="10"/>
        <rFont val="Arial"/>
        <family val="2"/>
      </rPr>
      <t>Page 1</t>
    </r>
    <r>
      <rPr>
        <sz val="10"/>
        <rFont val="Arial"/>
        <family val="0"/>
      </rPr>
      <t xml:space="preserve">" worksheet revisions:
C-1. Modified the CDC+ header reference to include the template version date. Note: This header is included in all user worksheets by reference.
</t>
    </r>
  </si>
  <si>
    <r>
      <t>D. "</t>
    </r>
    <r>
      <rPr>
        <b/>
        <sz val="10"/>
        <rFont val="Arial"/>
        <family val="2"/>
      </rPr>
      <t>Page 2/2B/2C</t>
    </r>
    <r>
      <rPr>
        <sz val="10"/>
        <rFont val="Arial"/>
        <family val="0"/>
      </rPr>
      <t xml:space="preserve">" worksheet revisions:
D-1. Revised the data validation for cells in </t>
    </r>
    <r>
      <rPr>
        <b/>
        <sz val="10"/>
        <rFont val="Arial"/>
        <family val="2"/>
      </rPr>
      <t>Critical</t>
    </r>
    <r>
      <rPr>
        <sz val="10"/>
        <rFont val="Arial"/>
        <family val="0"/>
      </rPr>
      <t xml:space="preserve"> column as follows:
D-1-a. First cell can only be Y or N (and not EBU).
D-1-b. Last two cells can only be N or EBU (and not Y, since a critical service should be followed by at least 2 EBU entries).
D-1-c. Second cell shall be EBU if the user entered value in the cell immediately above is a Y (i.e., critical service).
D-1-d. Third through the last cell shall be EBU if the user entered value in either the immediately preceding cell or the one above it is a Y (i.e., critical service). 
D-2. Included data validation for </t>
    </r>
    <r>
      <rPr>
        <b/>
        <sz val="10"/>
        <rFont val="Arial"/>
        <family val="2"/>
      </rPr>
      <t>Service</t>
    </r>
    <r>
      <rPr>
        <sz val="10"/>
        <rFont val="Arial"/>
        <family val="0"/>
      </rPr>
      <t xml:space="preserve"> column using the named range </t>
    </r>
    <r>
      <rPr>
        <i/>
        <sz val="10"/>
        <rFont val="Arial"/>
        <family val="2"/>
      </rPr>
      <t>StaticValues_ServiceABBR</t>
    </r>
    <r>
      <rPr>
        <sz val="10"/>
        <rFont val="Arial"/>
        <family val="0"/>
      </rPr>
      <t xml:space="preserve">.
D-3. Included the lookup formula in </t>
    </r>
    <r>
      <rPr>
        <b/>
        <sz val="10"/>
        <rFont val="Arial"/>
        <family val="2"/>
      </rPr>
      <t>Svc Code</t>
    </r>
    <r>
      <rPr>
        <sz val="10"/>
        <rFont val="Arial"/>
        <family val="0"/>
      </rPr>
      <t xml:space="preserve"> column based on the data in Service column.
D-4. Set the </t>
    </r>
    <r>
      <rPr>
        <b/>
        <sz val="10"/>
        <rFont val="Arial"/>
        <family val="2"/>
      </rPr>
      <t>Svc Code</t>
    </r>
    <r>
      <rPr>
        <sz val="10"/>
        <rFont val="Arial"/>
        <family val="0"/>
      </rPr>
      <t xml:space="preserve"> cells' protection to locked.
E. "</t>
    </r>
    <r>
      <rPr>
        <b/>
        <sz val="10"/>
        <rFont val="Arial"/>
        <family val="2"/>
      </rPr>
      <t>Page 4</t>
    </r>
    <r>
      <rPr>
        <sz val="10"/>
        <rFont val="Arial"/>
        <family val="0"/>
      </rPr>
      <t xml:space="preserve">" worksheet changes:
E-1. Adjusted the </t>
    </r>
    <r>
      <rPr>
        <b/>
        <sz val="10"/>
        <rFont val="Arial"/>
        <family val="2"/>
      </rPr>
      <t># of Units</t>
    </r>
    <r>
      <rPr>
        <sz val="10"/>
        <rFont val="Arial"/>
        <family val="0"/>
      </rPr>
      <t xml:space="preserve"> column width to accommodate the column heading in two lines.
</t>
    </r>
  </si>
  <si>
    <r>
      <t>A. "</t>
    </r>
    <r>
      <rPr>
        <b/>
        <sz val="10"/>
        <rFont val="Arial"/>
        <family val="2"/>
      </rPr>
      <t>Static Values</t>
    </r>
    <r>
      <rPr>
        <sz val="10"/>
        <rFont val="Arial"/>
        <family val="0"/>
      </rPr>
      <t xml:space="preserve">" worksheet revisions:
A-1. Inserted </t>
    </r>
    <r>
      <rPr>
        <i/>
        <sz val="10"/>
        <rFont val="Arial"/>
        <family val="2"/>
      </rPr>
      <t>StaticValues_ServiceCodes_Supplies</t>
    </r>
    <r>
      <rPr>
        <sz val="10"/>
        <rFont val="Arial"/>
        <family val="0"/>
      </rPr>
      <t xml:space="preserve"> and </t>
    </r>
    <r>
      <rPr>
        <i/>
        <sz val="10"/>
        <rFont val="Arial"/>
        <family val="2"/>
      </rPr>
      <t>StaticValues_ServiceABBR_Supplies</t>
    </r>
    <r>
      <rPr>
        <sz val="10"/>
        <rFont val="Arial"/>
        <family val="0"/>
      </rPr>
      <t xml:space="preserve"> named ranges.
B. "</t>
    </r>
    <r>
      <rPr>
        <b/>
        <sz val="10"/>
        <rFont val="Arial"/>
        <family val="2"/>
      </rPr>
      <t>Page 2/2B/2C</t>
    </r>
    <r>
      <rPr>
        <sz val="10"/>
        <rFont val="Arial"/>
        <family val="0"/>
      </rPr>
      <t xml:space="preserve">" worksheet revisions:
B-1. Section </t>
    </r>
    <r>
      <rPr>
        <i/>
        <sz val="10"/>
        <rFont val="Arial"/>
        <family val="2"/>
      </rPr>
      <t>C.2 Budget Detail - Supplies</t>
    </r>
    <r>
      <rPr>
        <sz val="10"/>
        <rFont val="Arial"/>
        <family val="0"/>
      </rPr>
      <t xml:space="preserve"> revisions:
B-1-a. Included the data validation for cells in </t>
    </r>
    <r>
      <rPr>
        <b/>
        <sz val="10"/>
        <rFont val="Arial"/>
        <family val="2"/>
      </rPr>
      <t>Service</t>
    </r>
    <r>
      <rPr>
        <sz val="10"/>
        <rFont val="Arial"/>
        <family val="0"/>
      </rPr>
      <t xml:space="preserve"> column using the named range </t>
    </r>
    <r>
      <rPr>
        <i/>
        <sz val="10"/>
        <rFont val="Arial"/>
        <family val="2"/>
      </rPr>
      <t>StaticValues_ServiceABBR_Supplies</t>
    </r>
    <r>
      <rPr>
        <sz val="10"/>
        <rFont val="Arial"/>
        <family val="0"/>
      </rPr>
      <t xml:space="preserve">.
B-1-b. Included the lookup formula in </t>
    </r>
    <r>
      <rPr>
        <b/>
        <sz val="10"/>
        <rFont val="Arial"/>
        <family val="2"/>
      </rPr>
      <t>Svc Code</t>
    </r>
    <r>
      <rPr>
        <sz val="10"/>
        <rFont val="Arial"/>
        <family val="0"/>
      </rPr>
      <t xml:space="preserve"> column based on the data in </t>
    </r>
    <r>
      <rPr>
        <b/>
        <sz val="10"/>
        <rFont val="Arial"/>
        <family val="2"/>
      </rPr>
      <t>Service</t>
    </r>
    <r>
      <rPr>
        <sz val="10"/>
        <rFont val="Arial"/>
        <family val="0"/>
      </rPr>
      <t xml:space="preserve"> column.
B-1-c. Set the </t>
    </r>
    <r>
      <rPr>
        <b/>
        <sz val="10"/>
        <rFont val="Arial"/>
        <family val="2"/>
      </rPr>
      <t>Svc Code</t>
    </r>
    <r>
      <rPr>
        <sz val="10"/>
        <rFont val="Arial"/>
        <family val="0"/>
      </rPr>
      <t xml:space="preserve"> cells' protection to locked.
B-2. Changed the critical service data cell font to regular (from bold).
</t>
    </r>
  </si>
  <si>
    <t>1.0-D</t>
  </si>
  <si>
    <t>Savings Service Codes and Abbreviations</t>
  </si>
  <si>
    <t>FFI ONLY</t>
  </si>
  <si>
    <t>Change Monthly Budget Amount to</t>
  </si>
  <si>
    <r>
      <t>F. "</t>
    </r>
    <r>
      <rPr>
        <b/>
        <sz val="10"/>
        <rFont val="Arial"/>
        <family val="2"/>
      </rPr>
      <t>Page 1</t>
    </r>
    <r>
      <rPr>
        <sz val="10"/>
        <rFont val="Arial"/>
        <family val="0"/>
      </rPr>
      <t xml:space="preserve">" worksheet revision:
F-1. Changed wording first bullet under New Start.
F-2. Changed wording for Purchasing Plan CHANGE.
F-3. Changed wording first bullet under Purchasing Plan CHANGE.
F-4. Added "Required" to bullet under Selected New Representative.
</t>
    </r>
  </si>
  <si>
    <r>
      <t xml:space="preserve">G. </t>
    </r>
    <r>
      <rPr>
        <b/>
        <sz val="10"/>
        <rFont val="Arial"/>
        <family val="2"/>
      </rPr>
      <t>Format</t>
    </r>
    <r>
      <rPr>
        <sz val="10"/>
        <rFont val="Arial"/>
        <family val="0"/>
      </rPr>
      <t xml:space="preserve"> revisions:
G-1. Changed format for all rows under columns for UNIT to TEXT.
G-2. Centered all rows under # of Units in OTE/STE section (p4).</t>
    </r>
  </si>
  <si>
    <t>06A</t>
  </si>
  <si>
    <t>BTA</t>
  </si>
  <si>
    <t>14A</t>
  </si>
  <si>
    <t>ENVA</t>
  </si>
  <si>
    <t>29A</t>
  </si>
  <si>
    <t>OTA</t>
  </si>
  <si>
    <t>38A</t>
  </si>
  <si>
    <t>PTA</t>
  </si>
  <si>
    <t>45A</t>
  </si>
  <si>
    <t>RTA</t>
  </si>
  <si>
    <t>EMP</t>
  </si>
  <si>
    <t>53A</t>
  </si>
  <si>
    <t>STA</t>
  </si>
  <si>
    <t>RSPD</t>
  </si>
  <si>
    <t>RSPH</t>
  </si>
  <si>
    <t>70F</t>
  </si>
  <si>
    <t>75F</t>
  </si>
  <si>
    <r>
      <t>Purchasing Plan</t>
    </r>
    <r>
      <rPr>
        <b/>
        <sz val="10"/>
        <rFont val="Arial"/>
        <family val="2"/>
      </rPr>
      <t xml:space="preserve"> </t>
    </r>
    <r>
      <rPr>
        <b/>
        <u val="single"/>
        <sz val="10"/>
        <rFont val="Arial"/>
        <family val="2"/>
      </rPr>
      <t>UPDATE</t>
    </r>
    <r>
      <rPr>
        <sz val="10"/>
        <rFont val="Arial"/>
        <family val="0"/>
      </rPr>
      <t xml:space="preserve"> (No Change in Budget Amount and no new OTE or STE.)</t>
    </r>
  </si>
  <si>
    <t>Revisions have been made on page(s):</t>
  </si>
  <si>
    <t>Phone Number</t>
  </si>
  <si>
    <t>(Please number each page of your Purchasing Plan.)</t>
  </si>
  <si>
    <t>F.  Budget Detail - One Time and Short Term Expenditures</t>
  </si>
  <si>
    <t xml:space="preserve">  Item must be entered in Section F with same effective date as this Purchasing Plan.</t>
  </si>
  <si>
    <t xml:space="preserve">Add One Time Expenditure amount of up to 100% of what was approved in the Cost Plan: </t>
  </si>
  <si>
    <r>
      <t xml:space="preserve">Add Short Term Expenditure amount </t>
    </r>
    <r>
      <rPr>
        <sz val="10"/>
        <rFont val="Arial"/>
        <family val="2"/>
      </rPr>
      <t>not to exceed 92%</t>
    </r>
    <r>
      <rPr>
        <sz val="10"/>
        <rFont val="Arial"/>
        <family val="0"/>
      </rPr>
      <t xml:space="preserve"> of what was approved in the Cost Plan:</t>
    </r>
  </si>
  <si>
    <t>Consultant Initial</t>
  </si>
  <si>
    <t>Area Liaison Initial</t>
  </si>
  <si>
    <t>Consumer's Child Under 21</t>
  </si>
  <si>
    <t>Consumer's Parent</t>
  </si>
  <si>
    <t>Consumer's Spouse</t>
  </si>
  <si>
    <t>Any Person Under Age 18</t>
  </si>
  <si>
    <t>Not Related to Consumer</t>
  </si>
  <si>
    <t>OTE Service Codes and Abbreviations</t>
  </si>
  <si>
    <t>STE Service Codes and Abbreviations</t>
  </si>
  <si>
    <t>~~~~~~~~~~~~~Signature~~~~~~~~~~~~~</t>
  </si>
  <si>
    <t>~~~~~~~~~~~~Print Name~~~~~~~~~~~~~</t>
  </si>
  <si>
    <t>~~~~~~~~~~~Date Signed~~~~~~~~~~~~~</t>
  </si>
  <si>
    <t>~~~~~~~~~~~~~~Signature~~~~~~~~~~~~</t>
  </si>
  <si>
    <t>~~~~~~~~~~~~~Print Name~~~~~~~~~~~~</t>
  </si>
  <si>
    <t>~~~~~~~~~~~~Date Signed~~~~~~~~~~~~</t>
  </si>
  <si>
    <t>How can we reach you if we have any questions? Enter phone/email.</t>
  </si>
  <si>
    <t>If you need more than the 3 "Services" Section pages that were provided in this Plan, please contact CDC+ Customer Service.</t>
  </si>
  <si>
    <t>Participant:</t>
  </si>
  <si>
    <t>A.  PARTICIPANT INFORMATION</t>
  </si>
  <si>
    <t xml:space="preserve">Participant Name:
</t>
  </si>
  <si>
    <t>_________________________________________________________</t>
  </si>
  <si>
    <t>2.0-F</t>
  </si>
  <si>
    <t>Participant's AGE:</t>
  </si>
  <si>
    <t>Participant ID #:</t>
  </si>
  <si>
    <t>Participant  is on FFI:</t>
  </si>
  <si>
    <r>
      <t>DHE Provider's Relationship to Participant</t>
    </r>
    <r>
      <rPr>
        <b/>
        <sz val="10"/>
        <rFont val="Arial"/>
        <family val="2"/>
      </rPr>
      <t>*</t>
    </r>
  </si>
  <si>
    <r>
      <t xml:space="preserve">Detailed </t>
    </r>
    <r>
      <rPr>
        <b/>
        <u val="single"/>
        <sz val="10"/>
        <rFont val="Arial"/>
        <family val="2"/>
      </rPr>
      <t>Description</t>
    </r>
    <r>
      <rPr>
        <b/>
        <sz val="10"/>
        <rFont val="Arial"/>
        <family val="2"/>
      </rPr>
      <t xml:space="preserve"> of Each Item to be Purchased (Required)</t>
    </r>
  </si>
  <si>
    <t>DHE Provider's Relationship to Participant*</t>
  </si>
  <si>
    <t>Participant or CDC+ Representative</t>
  </si>
  <si>
    <t>Page 1 - Rep paperwork attached OR submitted and date.</t>
  </si>
  <si>
    <t>Page 1 - Indicate providers that will no longer be used.</t>
  </si>
  <si>
    <t>Change consumer to participant throughout except name of program.</t>
  </si>
  <si>
    <t>Page 1 - Add date provider paperwork submitted (if not attached)</t>
  </si>
  <si>
    <t>Provider Packets for all new providers are attached, as shown below:</t>
  </si>
  <si>
    <t>='Page 2B - Additional C1-C2'!$D$7:$D$17</t>
  </si>
  <si>
    <t>='Page 2B - Additional C1-C2'!$M$7:$M$17</t>
  </si>
  <si>
    <t>='Static Values'!$D$37:$D$64</t>
  </si>
  <si>
    <t>='Static Values'!$C$37:$C$64</t>
  </si>
  <si>
    <t>StaticValues_OTEServiceCodes</t>
  </si>
  <si>
    <t>='Static Values'!$C$69:$C$72</t>
  </si>
  <si>
    <t>StaticValues_STEServiceCodes</t>
  </si>
  <si>
    <t>='Static Values'!$C$75:$C$110</t>
  </si>
  <si>
    <t>Use as many pages as you need to list all your regular monthly providers and, if they are critical, their backup providers directly underneath them on the same page.</t>
  </si>
  <si>
    <t>='Static Values'!$F$2:$F$5</t>
  </si>
  <si>
    <t>StaticValues_ServiceCodes_Savings</t>
  </si>
  <si>
    <t>StaticValues_ServiceABBR_Savings</t>
  </si>
  <si>
    <t>StaticValues_ServiceABBR_OTE</t>
  </si>
  <si>
    <t>StaticValues_ServiceABBR_STE</t>
  </si>
  <si>
    <t>Former Representative is starting to work for participant -- is added to this Plan.</t>
  </si>
  <si>
    <t>New Start  (This is the Participant's first Purchasing Plan .)</t>
  </si>
  <si>
    <t>Indicate below the names of your providers who will no longer be used:</t>
  </si>
  <si>
    <t>Funds always reserved for Emergency Back Ups</t>
  </si>
  <si>
    <t xml:space="preserve">D.  Budget Detail - Purchases to be made with CASH </t>
  </si>
  <si>
    <t>Last Date Purchase Will be Made</t>
  </si>
  <si>
    <t>Actual Date Purchase was Made or Completed</t>
  </si>
  <si>
    <t>Unrestricted funds made available for these purchases each month:</t>
  </si>
  <si>
    <t>Total Amount of Unrestricted 
Funds Available:</t>
  </si>
  <si>
    <t>Participant Information Update form to change Representative is attached.   (Required)</t>
  </si>
  <si>
    <t>='Static Values'!$F$37:$F$83</t>
  </si>
  <si>
    <t>='Static Values'!$G$37:$G$83</t>
  </si>
  <si>
    <t>='Static Values'!$D$69:$D$72</t>
  </si>
  <si>
    <t>='Static Values'!$D$75:$D$110</t>
  </si>
  <si>
    <t>OTE</t>
  </si>
  <si>
    <t>STE</t>
  </si>
  <si>
    <t>StaticValues_ServiceCodes_Cash</t>
  </si>
  <si>
    <t>StaticValues_ServiceABBR_Cash</t>
  </si>
  <si>
    <t>='Static Values'!$D$27:$D$31</t>
  </si>
  <si>
    <t>='Static Values'!$C$27:$C$31</t>
  </si>
  <si>
    <r>
      <t xml:space="preserve">You will receive a check for this amount each month to make </t>
    </r>
    <r>
      <rPr>
        <b/>
        <u val="single"/>
        <sz val="12"/>
        <color indexed="10"/>
        <rFont val="Arial"/>
        <family val="2"/>
      </rPr>
      <t>ONLY</t>
    </r>
    <r>
      <rPr>
        <b/>
        <sz val="12"/>
        <color indexed="10"/>
        <rFont val="Arial"/>
        <family val="2"/>
      </rPr>
      <t xml:space="preserve"> the above purchases:</t>
    </r>
  </si>
  <si>
    <t>à</t>
  </si>
  <si>
    <t xml:space="preserve">New Representative used to work for participant -- has been removed from this  Plan.  </t>
  </si>
  <si>
    <t>INCREASE</t>
  </si>
  <si>
    <t>DECREASE</t>
  </si>
  <si>
    <t>NO CHANGE IN CASH AMOUNT</t>
  </si>
  <si>
    <r>
      <t xml:space="preserve">Participant selected a </t>
    </r>
    <r>
      <rPr>
        <u val="single"/>
        <sz val="10"/>
        <rFont val="Arial"/>
        <family val="2"/>
      </rPr>
      <t>NEW</t>
    </r>
    <r>
      <rPr>
        <sz val="10"/>
        <rFont val="Arial"/>
        <family val="0"/>
      </rPr>
      <t xml:space="preserve"> Representative effective   </t>
    </r>
  </si>
  <si>
    <t>(CHECK ONE)</t>
  </si>
  <si>
    <t>Total Amount of CASH  (Section D) has been revised as follows:</t>
  </si>
  <si>
    <t>PLEASE COMPLETE. THIS SECTION IS REQUIRED FOR PROCESSING.</t>
  </si>
  <si>
    <r>
      <t xml:space="preserve">Purchasing Plan </t>
    </r>
    <r>
      <rPr>
        <b/>
        <u val="single"/>
        <sz val="10"/>
        <rFont val="Arial"/>
        <family val="2"/>
      </rPr>
      <t>CHANGE</t>
    </r>
    <r>
      <rPr>
        <sz val="10"/>
        <rFont val="Arial"/>
        <family val="0"/>
      </rPr>
      <t xml:space="preserve"> (This Purchasing Plan reflects a change in monthly budget and/or addition of OTE/STE based on updated Support Plan and amended Cost Plan.)</t>
    </r>
  </si>
  <si>
    <t>Explain below how purchases requested in Section E meet your needs/goals, or increase your independence.  Use this section also to provide any additional information APD should know in order to assist with their approval of this Purchasing Plan.</t>
  </si>
  <si>
    <t>Current Waiver Cost Plan Date:</t>
  </si>
  <si>
    <t>Current Waiver Support Plan Date:</t>
  </si>
  <si>
    <t>Service Name</t>
  </si>
  <si>
    <t># of Months</t>
  </si>
  <si>
    <r>
      <rPr>
        <b/>
        <sz val="12"/>
        <rFont val="Arial"/>
        <family val="2"/>
      </rPr>
      <t>2.</t>
    </r>
    <r>
      <rPr>
        <sz val="10"/>
        <rFont val="Arial"/>
        <family val="2"/>
      </rPr>
      <t xml:space="preserve"> List all services and supports approved on the current Waiver Cost Plan.</t>
    </r>
  </si>
  <si>
    <t xml:space="preserve"> </t>
  </si>
  <si>
    <t>Check if you use 3A:</t>
  </si>
  <si>
    <t>Page 3A  C.1 Total:</t>
  </si>
  <si>
    <t>Page 3A   C.2 Total:</t>
  </si>
  <si>
    <t>Check if you use 3B:</t>
  </si>
  <si>
    <t>If you need additional space to list your providers in sections C1 and C2, please use Page 3B.</t>
  </si>
  <si>
    <t xml:space="preserve"> Page 3 C.1 Total:</t>
  </si>
  <si>
    <t>Page 3 C.2 Total:</t>
  </si>
  <si>
    <t>If you need additional space to list your providers in sections C1 and C2, please use Page 3A.</t>
  </si>
  <si>
    <t>Page 3B  C.1 Total:</t>
  </si>
  <si>
    <t>Page 3B   C.2 Total:</t>
  </si>
  <si>
    <t xml:space="preserve">Approval of the Purchasing Plan contents is on the last page. </t>
  </si>
  <si>
    <t xml:space="preserve">Confirms reason for submission; budget, OTE and STE calculations; and receipt/review/correctness of all required attachments. </t>
  </si>
  <si>
    <r>
      <t>* EBU=Emergency Backup; DHE=Directly Hired Employee; A/V=Agency/Vendor;IC=Independent Contractor; *Parent=1;</t>
    </r>
    <r>
      <rPr>
        <b/>
        <sz val="10"/>
        <rFont val="Arial"/>
        <family val="2"/>
      </rPr>
      <t xml:space="preserve"> PARTICIPANT'S</t>
    </r>
    <r>
      <rPr>
        <sz val="10"/>
        <rFont val="Arial"/>
        <family val="2"/>
      </rPr>
      <t xml:space="preserve"> Child under 21=2; Spouse=3; Person under 18=4; All Others=5</t>
    </r>
  </si>
  <si>
    <r>
      <t xml:space="preserve">* DHE = Directly Hired Employee, A/V = Agency/Vendor. IC = Independent Contractor; *Parent = 1, </t>
    </r>
    <r>
      <rPr>
        <b/>
        <sz val="10"/>
        <rFont val="Arial"/>
        <family val="2"/>
      </rPr>
      <t>PARTICIPANT'S</t>
    </r>
    <r>
      <rPr>
        <sz val="10"/>
        <rFont val="Arial"/>
        <family val="2"/>
      </rPr>
      <t xml:space="preserve"> Child Under 21 = 2, Spouse = 3, Person Under 18 = 4, All Others = 5.</t>
    </r>
  </si>
  <si>
    <t>Provider Name</t>
  </si>
  <si>
    <r>
      <rPr>
        <b/>
        <sz val="10"/>
        <rFont val="Arial"/>
        <family val="2"/>
      </rPr>
      <t xml:space="preserve">Critical
Y/N           </t>
    </r>
    <r>
      <rPr>
        <sz val="10"/>
        <rFont val="Arial"/>
        <family val="2"/>
      </rPr>
      <t xml:space="preserve"> </t>
    </r>
    <r>
      <rPr>
        <sz val="8"/>
        <rFont val="Arial"/>
        <family val="2"/>
      </rPr>
      <t xml:space="preserve">If </t>
    </r>
    <r>
      <rPr>
        <b/>
        <sz val="8"/>
        <rFont val="Arial"/>
        <family val="2"/>
      </rPr>
      <t>Y</t>
    </r>
    <r>
      <rPr>
        <sz val="8"/>
        <rFont val="Arial"/>
        <family val="2"/>
      </rPr>
      <t>,  must be at least 2 EBUs*</t>
    </r>
  </si>
  <si>
    <t>C.2  Budget Detail - SUPPLIES</t>
  </si>
  <si>
    <t>C.1  Budget Detail - SERVICES</t>
  </si>
  <si>
    <t>B. NEEDS</t>
  </si>
  <si>
    <t xml:space="preserve">    E.  Savings Plan</t>
  </si>
  <si>
    <r>
      <t xml:space="preserve">REASON FOR SUBMITTING PURCHASING PLAN (TO BE COMPLETED BY CONSULTANT after Participant completes areas with </t>
    </r>
    <r>
      <rPr>
        <b/>
        <sz val="12"/>
        <rFont val="Wingdings 2"/>
        <family val="1"/>
      </rPr>
      <t>à</t>
    </r>
    <r>
      <rPr>
        <b/>
        <sz val="12"/>
        <rFont val="Arial"/>
        <family val="2"/>
      </rPr>
      <t xml:space="preserve"> ):</t>
    </r>
  </si>
  <si>
    <t xml:space="preserve"> To be completed by participant with assistance from the consultant as needed. Consultant will ensure the participant has the most current, approved Support Plan and Cost Plan.</t>
  </si>
  <si>
    <t xml:space="preserve">Support Plan Goals/ Needs </t>
  </si>
  <si>
    <t>Total # Units</t>
  </si>
  <si>
    <t xml:space="preserve">Provide the number of months, number of units approved for each service, unit type, and frequency. </t>
  </si>
  <si>
    <r>
      <t xml:space="preserve">NOTES:                                                 </t>
    </r>
    <r>
      <rPr>
        <b/>
        <sz val="8"/>
        <rFont val="Arial"/>
        <family val="2"/>
      </rPr>
      <t>OTEs, STEs, Savings items, Natural Support</t>
    </r>
  </si>
  <si>
    <t>Most Current Statement Date:</t>
  </si>
  <si>
    <t>Statement Balance:</t>
  </si>
  <si>
    <t>E. SAVINGS PLAN - Authorizations for use of Accumulated, Unrestricted Funds</t>
  </si>
  <si>
    <t xml:space="preserve">APD Staff </t>
  </si>
  <si>
    <t>Add One Time Expenditure amount of up to 100% of what was approved in the Cost Plan:</t>
  </si>
  <si>
    <t>Signing this document acknowledges that you developed this Purchasing Plan, that it meets the needs and goals specified on your Waiver Support Plan, and that the paperwork for all providers on the Plan has been submitted to APD for processing.</t>
  </si>
  <si>
    <r>
      <t>NOTE:</t>
    </r>
    <r>
      <rPr>
        <sz val="10"/>
        <rFont val="Arial"/>
        <family val="2"/>
      </rPr>
      <t xml:space="preserve"> The amount going into the Savings Plan each month must be a positive number. If this number is negative, verify that all numerical entries are correct.</t>
    </r>
  </si>
  <si>
    <r>
      <t>Typ of Unit in CP</t>
    </r>
    <r>
      <rPr>
        <b/>
        <vertAlign val="superscript"/>
        <sz val="11"/>
        <rFont val="Arial"/>
        <family val="2"/>
      </rPr>
      <t>1</t>
    </r>
  </si>
  <si>
    <t>Service Plan Unit Types</t>
  </si>
  <si>
    <t>QH</t>
  </si>
  <si>
    <t>Mile</t>
  </si>
  <si>
    <r>
      <rPr>
        <b/>
        <sz val="10"/>
        <rFont val="Arial"/>
        <family val="2"/>
      </rPr>
      <t>Provider Name</t>
    </r>
    <r>
      <rPr>
        <sz val="10"/>
        <rFont val="Arial"/>
        <family val="2"/>
      </rPr>
      <t xml:space="preserve">   </t>
    </r>
    <r>
      <rPr>
        <sz val="9"/>
        <rFont val="Arial"/>
        <family val="2"/>
      </rPr>
      <t xml:space="preserve">                                                                        Add "Consumer/Rep Reimb." if you will buy the service yourself and request reimbursement</t>
    </r>
  </si>
  <si>
    <t>Signing this document acknowledges that the information is accurate, the Purchasing Plan meets the participant's needs and goals, and that the Plan meets the requirements of the program.</t>
  </si>
  <si>
    <r>
      <t xml:space="preserve">Staff signature indicates that the Purchasing Plan is </t>
    </r>
    <r>
      <rPr>
        <b/>
        <sz val="10"/>
        <rFont val="Arial"/>
        <family val="2"/>
      </rPr>
      <t>approved</t>
    </r>
    <r>
      <rPr>
        <sz val="10"/>
        <rFont val="Arial"/>
        <family val="2"/>
      </rPr>
      <t xml:space="preserve"> and may be implemented on the effective date for valid providers unless otherwise indicated below: </t>
    </r>
  </si>
  <si>
    <t xml:space="preserve">Approved except for the following sections: </t>
  </si>
  <si>
    <t xml:space="preserve">Section </t>
  </si>
  <si>
    <t>Line(s)</t>
  </si>
  <si>
    <t>Please refer to the attached letter for additional explanation.</t>
  </si>
  <si>
    <t>Indicate in NOTES: OTEs, STEs, savings items, and services provided by natural support.</t>
  </si>
  <si>
    <t># Units per Month</t>
  </si>
  <si>
    <t>Average # Units per Month</t>
  </si>
  <si>
    <t>2. Purchasing Plan unit type includes: Hour, Day, Trip, Item, or Visit</t>
  </si>
  <si>
    <r>
      <t>Typ of Unit in PP</t>
    </r>
    <r>
      <rPr>
        <b/>
        <vertAlign val="superscript"/>
        <sz val="10"/>
        <rFont val="Arial"/>
        <family val="2"/>
      </rPr>
      <t>2</t>
    </r>
  </si>
  <si>
    <t>1. CP unit type includes: Hour; Quarter Hour; Day; Trip; Month; Unit; or Mile</t>
  </si>
  <si>
    <t>DME</t>
  </si>
  <si>
    <t>February, 2012</t>
  </si>
  <si>
    <t>Mo</t>
  </si>
  <si>
    <t>Hr</t>
  </si>
  <si>
    <t>3.0-C</t>
  </si>
  <si>
    <r>
      <rPr>
        <b/>
        <sz val="12"/>
        <rFont val="Arial"/>
        <family val="2"/>
      </rPr>
      <t xml:space="preserve">3. </t>
    </r>
    <r>
      <rPr>
        <sz val="10"/>
        <rFont val="Arial"/>
        <family val="2"/>
      </rPr>
      <t xml:space="preserve">List all services/supports the participant will be using to meet the long term needs and </t>
    </r>
  </si>
  <si>
    <r>
      <t xml:space="preserve">goals  identified on the Waiver Support Plan as listed in Column 1.  Every item listed in the Purchasing Plan must appear in this section.                                           </t>
    </r>
  </si>
  <si>
    <t xml:space="preserve">Any items entered in Section F must meet the definition of either a One Time Expenditure (OTE) or a Short Term Expenditure (STE), as specified on the CDC+ Service Code Chart.  The Start Date must be the same as the Effective Date of the Purchasing Plan on which it is first entered, and services cannot be purchased prior to that date.  An End Date consistent with theWaiver Cost Plan must also be entered.  The funds for items listed in this section are transferred to your account in addition to your monthly budget for the month the Purchasing Plan on which they are first listed is effective. Funds for STEs must be used to purchase AT LEAST 92% of the quantity of services approved on your Waiver Cost Plan.  Funds for OTEs and STEs not used in the time frame specified in this section of the Purchasing Plan will be returned to Medicaid.    </t>
  </si>
  <si>
    <t xml:space="preserve">
</t>
  </si>
  <si>
    <t>Waiver Support Plan.</t>
  </si>
  <si>
    <r>
      <rPr>
        <b/>
        <sz val="12"/>
        <rFont val="Arial"/>
        <family val="2"/>
      </rPr>
      <t>1.</t>
    </r>
    <r>
      <rPr>
        <sz val="10"/>
        <rFont val="Arial"/>
        <family val="0"/>
      </rPr>
      <t xml:space="preserve"> List all needs/goals identified on participant's </t>
    </r>
    <r>
      <rPr>
        <b/>
        <sz val="10"/>
        <rFont val="Arial"/>
        <family val="2"/>
      </rPr>
      <t xml:space="preserve">current </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</si>
</sst>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quot;$&quot;* #,##0.000_);_(&quot;$&quot;* \(#,##0.000\);_(&quot;$&quot;* &quot;-&quot;??_);_(@_)"/>
    <numFmt numFmtId="170" formatCode="_(&quot;$&quot;* #,##0.0000_);_(&quot;$&quot;* \(#,##0.0000\);_(&quot;$&quot;* &quot;-&quot;??_);_(@_)"/>
    <numFmt numFmtId="171" formatCode="m/d/yyyy;@"/>
    <numFmt numFmtId="172" formatCode="0.0000"/>
    <numFmt numFmtId="173" formatCode="00"/>
    <numFmt numFmtId="174" formatCode="_(&quot;$&quot;\ #,##0.00_);_(&quot;$&quot;\ \(#,##0.00\);_(&quot;$&quot;\ &quot;-&quot;??_);_(@_)"/>
    <numFmt numFmtId="175" formatCode="0000000"/>
    <numFmt numFmtId="176" formatCode="[$-409]mmmm\ d\,\ yyyy;@"/>
    <numFmt numFmtId="177" formatCode="m/d/yy;@"/>
    <numFmt numFmtId="178" formatCode="[$-409]h:mm:ss\ AM/PM"/>
    <numFmt numFmtId="179" formatCode="mmm\-yyyy"/>
    <numFmt numFmtId="180" formatCode="0.0"/>
    <numFmt numFmtId="181" formatCode="0.000"/>
    <numFmt numFmtId="182" formatCode="0.00000"/>
    <numFmt numFmtId="183" formatCode="0.000000"/>
    <numFmt numFmtId="184" formatCode="0.0000000"/>
    <numFmt numFmtId="185" formatCode="#.##"/>
    <numFmt numFmtId="186" formatCode="#.00"/>
    <numFmt numFmtId="187" formatCode="#,##0.0_);\(#,##0.0\)"/>
    <numFmt numFmtId="188" formatCode="mm/dd/yy;@"/>
    <numFmt numFmtId="189" formatCode="[$-409]mmm\-yy;@"/>
    <numFmt numFmtId="190" formatCode="mm/yyyy"/>
    <numFmt numFmtId="191" formatCode="&quot;$&quot;#,##0.00"/>
    <numFmt numFmtId="192" formatCode="[$-F800]dddd\,\ mmmm\ dd\,\ yyyy"/>
  </numFmts>
  <fonts count="94">
    <font>
      <sz val="10"/>
      <name val="Arial"/>
      <family val="0"/>
    </font>
    <font>
      <sz val="8"/>
      <name val="Arial"/>
      <family val="2"/>
    </font>
    <font>
      <sz val="18"/>
      <name val="Arial"/>
      <family val="2"/>
    </font>
    <font>
      <b/>
      <sz val="18"/>
      <name val="Arial"/>
      <family val="2"/>
    </font>
    <font>
      <b/>
      <sz val="10"/>
      <name val="Arial"/>
      <family val="2"/>
    </font>
    <font>
      <sz val="12"/>
      <name val="Arial"/>
      <family val="2"/>
    </font>
    <font>
      <sz val="9"/>
      <name val="Arial"/>
      <family val="2"/>
    </font>
    <font>
      <b/>
      <sz val="16"/>
      <name val="Arial"/>
      <family val="2"/>
    </font>
    <font>
      <i/>
      <sz val="10"/>
      <name val="Arial"/>
      <family val="2"/>
    </font>
    <font>
      <b/>
      <sz val="12"/>
      <name val="Arial"/>
      <family val="2"/>
    </font>
    <font>
      <b/>
      <sz val="9"/>
      <name val="Arial"/>
      <family val="2"/>
    </font>
    <font>
      <b/>
      <sz val="8"/>
      <name val="Arial"/>
      <family val="2"/>
    </font>
    <font>
      <i/>
      <sz val="12"/>
      <name val="Arial"/>
      <family val="2"/>
    </font>
    <font>
      <sz val="14"/>
      <name val="Arial"/>
      <family val="2"/>
    </font>
    <font>
      <u val="single"/>
      <sz val="12"/>
      <name val="Arial"/>
      <family val="2"/>
    </font>
    <font>
      <u val="single"/>
      <sz val="10"/>
      <name val="Arial"/>
      <family val="2"/>
    </font>
    <font>
      <b/>
      <u val="single"/>
      <sz val="10"/>
      <name val="Arial"/>
      <family val="2"/>
    </font>
    <font>
      <b/>
      <sz val="8"/>
      <color indexed="10"/>
      <name val="Arial"/>
      <family val="2"/>
    </font>
    <font>
      <b/>
      <sz val="10"/>
      <color indexed="10"/>
      <name val="Arial"/>
      <family val="2"/>
    </font>
    <font>
      <b/>
      <sz val="11"/>
      <name val="Arial"/>
      <family val="2"/>
    </font>
    <font>
      <sz val="8"/>
      <name val="Tahoma"/>
      <family val="2"/>
    </font>
    <font>
      <b/>
      <sz val="20"/>
      <name val="Arial"/>
      <family val="2"/>
    </font>
    <font>
      <sz val="24"/>
      <name val="Arial"/>
      <family val="2"/>
    </font>
    <font>
      <sz val="11"/>
      <name val="Arial"/>
      <family val="2"/>
    </font>
    <font>
      <u val="single"/>
      <sz val="10"/>
      <color indexed="12"/>
      <name val="Arial"/>
      <family val="2"/>
    </font>
    <font>
      <u val="single"/>
      <sz val="10"/>
      <color indexed="36"/>
      <name val="Arial"/>
      <family val="2"/>
    </font>
    <font>
      <sz val="10"/>
      <name val="Tahoma"/>
      <family val="2"/>
    </font>
    <font>
      <u val="single"/>
      <sz val="10"/>
      <name val="Tahoma"/>
      <family val="2"/>
    </font>
    <font>
      <sz val="12"/>
      <name val="Wingdings"/>
      <family val="0"/>
    </font>
    <font>
      <sz val="10"/>
      <color indexed="8"/>
      <name val="Arial"/>
      <family val="2"/>
    </font>
    <font>
      <b/>
      <sz val="8"/>
      <name val="Tahoma"/>
      <family val="2"/>
    </font>
    <font>
      <b/>
      <sz val="10"/>
      <color indexed="17"/>
      <name val="Arial"/>
      <family val="2"/>
    </font>
    <font>
      <b/>
      <sz val="10"/>
      <color indexed="18"/>
      <name val="Arial"/>
      <family val="2"/>
    </font>
    <font>
      <b/>
      <sz val="12"/>
      <color indexed="10"/>
      <name val="Arial"/>
      <family val="2"/>
    </font>
    <font>
      <b/>
      <u val="single"/>
      <sz val="12"/>
      <color indexed="10"/>
      <name val="Arial"/>
      <family val="2"/>
    </font>
    <font>
      <b/>
      <u val="single"/>
      <sz val="10"/>
      <color indexed="10"/>
      <name val="Arial"/>
      <family val="2"/>
    </font>
    <font>
      <b/>
      <sz val="14"/>
      <name val="Arial"/>
      <family val="2"/>
    </font>
    <font>
      <sz val="10"/>
      <name val="Wingdings 2"/>
      <family val="1"/>
    </font>
    <font>
      <sz val="12"/>
      <name val="Century Gothic"/>
      <family val="2"/>
    </font>
    <font>
      <sz val="16"/>
      <name val="Century Gothic"/>
      <family val="2"/>
    </font>
    <font>
      <sz val="26"/>
      <name val="Century Gothic"/>
      <family val="2"/>
    </font>
    <font>
      <b/>
      <sz val="10"/>
      <name val="Tahoma"/>
      <family val="2"/>
    </font>
    <font>
      <b/>
      <sz val="14"/>
      <name val="Century Gothic"/>
      <family val="2"/>
    </font>
    <font>
      <b/>
      <sz val="11"/>
      <name val="Century Gothic"/>
      <family val="2"/>
    </font>
    <font>
      <b/>
      <sz val="12"/>
      <name val="Century Gothic"/>
      <family val="2"/>
    </font>
    <font>
      <b/>
      <sz val="16"/>
      <name val="Century Gothic"/>
      <family val="2"/>
    </font>
    <font>
      <b/>
      <sz val="18"/>
      <name val="Century Gothic"/>
      <family val="2"/>
    </font>
    <font>
      <sz val="10"/>
      <name val="Century Gothic"/>
      <family val="2"/>
    </font>
    <font>
      <sz val="11"/>
      <name val="Century Gothic"/>
      <family val="2"/>
    </font>
    <font>
      <sz val="11"/>
      <color indexed="8"/>
      <name val="Century Gothic"/>
      <family val="2"/>
    </font>
    <font>
      <b/>
      <u val="single"/>
      <sz val="11"/>
      <name val="Century Gothic"/>
      <family val="2"/>
    </font>
    <font>
      <b/>
      <sz val="12"/>
      <color indexed="12"/>
      <name val="Arial"/>
      <family val="2"/>
    </font>
    <font>
      <b/>
      <sz val="12"/>
      <name val="Wingdings 2"/>
      <family val="1"/>
    </font>
    <font>
      <b/>
      <vertAlign val="superscript"/>
      <sz val="11"/>
      <name val="Arial"/>
      <family val="2"/>
    </font>
    <font>
      <b/>
      <vertAlign val="superscript"/>
      <sz val="10"/>
      <name val="Arial"/>
      <family val="2"/>
    </font>
    <font>
      <b/>
      <i/>
      <sz val="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1"/>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indexed="47"/>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thin"/>
      <top style="thin"/>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style="medium"/>
      <right>
        <color indexed="63"/>
      </right>
      <top style="medium"/>
      <bottom>
        <color indexed="63"/>
      </bottom>
    </border>
    <border>
      <left>
        <color indexed="63"/>
      </left>
      <right style="thin"/>
      <top style="medium"/>
      <bottom style="medium"/>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style="thin"/>
      <bottom style="medium"/>
    </border>
    <border>
      <left style="thin"/>
      <right>
        <color indexed="63"/>
      </right>
      <top style="medium"/>
      <bottom>
        <color indexed="63"/>
      </bottom>
    </border>
    <border>
      <left style="thin"/>
      <right style="thin"/>
      <top style="thin"/>
      <bottom style="thick"/>
    </border>
    <border>
      <left style="thin"/>
      <right style="medium"/>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style="medium"/>
      <right style="thin"/>
      <top style="thin"/>
      <bottom style="medium"/>
    </border>
    <border>
      <left style="thin"/>
      <right style="medium"/>
      <top style="thin"/>
      <bottom style="thick"/>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style="thin"/>
      <top>
        <color indexed="63"/>
      </top>
      <bottom>
        <color indexed="63"/>
      </bottom>
    </border>
    <border>
      <left style="thin"/>
      <right>
        <color indexed="63"/>
      </right>
      <top style="thick"/>
      <bottom>
        <color indexed="63"/>
      </bottom>
    </border>
    <border>
      <left>
        <color indexed="63"/>
      </left>
      <right style="thin"/>
      <top style="thick"/>
      <bottom>
        <color indexed="63"/>
      </bottom>
    </border>
    <border>
      <left>
        <color indexed="63"/>
      </left>
      <right>
        <color indexed="63"/>
      </right>
      <top style="thick"/>
      <bottom>
        <color indexed="63"/>
      </bottom>
    </border>
    <border>
      <left style="medium"/>
      <right>
        <color indexed="63"/>
      </right>
      <top style="thin"/>
      <bottom style="medium"/>
    </border>
    <border>
      <left>
        <color indexed="63"/>
      </left>
      <right style="thin"/>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style="thin"/>
      <top>
        <color indexed="63"/>
      </top>
      <bottom style="thin"/>
    </border>
    <border>
      <left style="medium"/>
      <right style="thin"/>
      <top style="thin"/>
      <bottom style="thick"/>
    </border>
    <border>
      <left>
        <color indexed="63"/>
      </left>
      <right style="thin"/>
      <top style="thin"/>
      <bottom>
        <color indexed="63"/>
      </bottom>
    </border>
    <border>
      <left>
        <color indexed="63"/>
      </left>
      <right style="medium"/>
      <top style="thin"/>
      <bottom style="medium"/>
    </border>
    <border>
      <left style="thin"/>
      <right>
        <color indexed="63"/>
      </right>
      <top style="thin"/>
      <bottom>
        <color indexed="63"/>
      </bottom>
    </border>
    <border>
      <left style="thin"/>
      <right style="medium"/>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2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709">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center" wrapText="1"/>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0" borderId="0" xfId="0" applyAlignment="1">
      <alignment vertical="center"/>
    </xf>
    <xf numFmtId="0" fontId="11" fillId="0" borderId="0" xfId="0" applyFont="1" applyAlignment="1">
      <alignment horizontal="center" wrapText="1"/>
    </xf>
    <xf numFmtId="0" fontId="10" fillId="0" borderId="0" xfId="0" applyFont="1" applyAlignment="1">
      <alignment horizontal="center" wrapText="1"/>
    </xf>
    <xf numFmtId="0" fontId="0" fillId="34" borderId="12" xfId="0" applyFill="1" applyBorder="1" applyAlignment="1">
      <alignment horizontal="center" wrapText="1"/>
    </xf>
    <xf numFmtId="0" fontId="0" fillId="0" borderId="0" xfId="0" applyAlignment="1">
      <alignment wrapText="1"/>
    </xf>
    <xf numFmtId="0" fontId="11" fillId="0" borderId="13" xfId="0" applyFont="1" applyBorder="1" applyAlignment="1">
      <alignment horizontal="center" textRotation="90" wrapText="1"/>
    </xf>
    <xf numFmtId="0" fontId="0" fillId="0" borderId="0" xfId="0" applyAlignment="1">
      <alignment/>
    </xf>
    <xf numFmtId="0" fontId="0" fillId="0" borderId="0" xfId="0" applyAlignment="1">
      <alignment horizontal="left" vertical="center"/>
    </xf>
    <xf numFmtId="44" fontId="0" fillId="33" borderId="14" xfId="44" applyFont="1" applyFill="1" applyBorder="1" applyAlignment="1">
      <alignment horizontal="center" wrapText="1"/>
    </xf>
    <xf numFmtId="44" fontId="0" fillId="33" borderId="15" xfId="44" applyFont="1" applyFill="1" applyBorder="1" applyAlignment="1">
      <alignment horizontal="center" wrapText="1"/>
    </xf>
    <xf numFmtId="0" fontId="0" fillId="33" borderId="16" xfId="0" applyFill="1" applyBorder="1" applyAlignment="1">
      <alignment/>
    </xf>
    <xf numFmtId="44" fontId="0" fillId="33" borderId="17" xfId="44" applyFont="1" applyFill="1" applyBorder="1" applyAlignment="1">
      <alignment horizontal="center" wrapText="1"/>
    </xf>
    <xf numFmtId="0" fontId="0" fillId="0" borderId="0" xfId="0" applyAlignment="1">
      <alignment horizontal="center" vertical="top"/>
    </xf>
    <xf numFmtId="0" fontId="0" fillId="0" borderId="0" xfId="0" applyAlignment="1">
      <alignment vertical="top"/>
    </xf>
    <xf numFmtId="0" fontId="0" fillId="0" borderId="0" xfId="0" applyBorder="1" applyAlignment="1">
      <alignment/>
    </xf>
    <xf numFmtId="2" fontId="0" fillId="0" borderId="0" xfId="0" applyNumberFormat="1" applyAlignment="1">
      <alignment/>
    </xf>
    <xf numFmtId="170" fontId="0" fillId="0" borderId="0" xfId="44" applyNumberFormat="1" applyFont="1" applyAlignment="1">
      <alignment/>
    </xf>
    <xf numFmtId="0" fontId="0" fillId="0" borderId="0" xfId="0" applyFill="1" applyAlignment="1">
      <alignment horizontal="left"/>
    </xf>
    <xf numFmtId="0" fontId="0" fillId="0" borderId="0" xfId="0" applyFill="1" applyAlignment="1">
      <alignment/>
    </xf>
    <xf numFmtId="0" fontId="4" fillId="0" borderId="13" xfId="0" applyFont="1" applyBorder="1" applyAlignment="1">
      <alignment horizontal="center" vertical="center" wrapText="1"/>
    </xf>
    <xf numFmtId="0" fontId="0" fillId="0" borderId="13" xfId="0" applyBorder="1" applyAlignment="1">
      <alignment horizontal="center" vertical="top"/>
    </xf>
    <xf numFmtId="0" fontId="0" fillId="34" borderId="13" xfId="0" applyFill="1" applyBorder="1" applyAlignment="1">
      <alignment horizontal="center" vertical="top"/>
    </xf>
    <xf numFmtId="0" fontId="0" fillId="34" borderId="18" xfId="0" applyFill="1" applyBorder="1" applyAlignment="1">
      <alignment vertical="top"/>
    </xf>
    <xf numFmtId="0" fontId="0" fillId="34" borderId="19" xfId="0" applyFill="1" applyBorder="1" applyAlignment="1">
      <alignment vertical="top"/>
    </xf>
    <xf numFmtId="0" fontId="4" fillId="35" borderId="13" xfId="0" applyFont="1" applyFill="1" applyBorder="1" applyAlignment="1">
      <alignment horizontal="center" vertical="top" wrapText="1"/>
    </xf>
    <xf numFmtId="0" fontId="4" fillId="36" borderId="13" xfId="0" applyFont="1" applyFill="1" applyBorder="1" applyAlignment="1">
      <alignment horizontal="center" vertical="top" wrapText="1"/>
    </xf>
    <xf numFmtId="0" fontId="0" fillId="0" borderId="0" xfId="0" applyNumberFormat="1" applyAlignment="1">
      <alignment vertical="top"/>
    </xf>
    <xf numFmtId="0" fontId="4" fillId="0" borderId="0" xfId="0" applyFont="1" applyAlignment="1">
      <alignment horizontal="center" vertical="top"/>
    </xf>
    <xf numFmtId="44" fontId="0" fillId="33" borderId="20" xfId="44" applyFont="1" applyFill="1" applyBorder="1" applyAlignment="1">
      <alignment horizontal="center" wrapText="1"/>
    </xf>
    <xf numFmtId="0" fontId="0" fillId="34" borderId="21" xfId="0" applyFill="1" applyBorder="1" applyAlignment="1">
      <alignment horizontal="center" wrapText="1"/>
    </xf>
    <xf numFmtId="0" fontId="11" fillId="0" borderId="13" xfId="0" applyFont="1" applyFill="1" applyBorder="1" applyAlignment="1">
      <alignment horizontal="center" wrapText="1"/>
    </xf>
    <xf numFmtId="0" fontId="0" fillId="0" borderId="0" xfId="0" applyAlignment="1">
      <alignment horizontal="right"/>
    </xf>
    <xf numFmtId="0" fontId="0" fillId="0" borderId="0" xfId="0" applyBorder="1" applyAlignment="1">
      <alignment vertical="center"/>
    </xf>
    <xf numFmtId="0" fontId="0" fillId="0" borderId="0" xfId="0" applyBorder="1" applyAlignment="1">
      <alignment horizontal="center"/>
    </xf>
    <xf numFmtId="0" fontId="5" fillId="0" borderId="0" xfId="0" applyFont="1" applyBorder="1" applyAlignment="1">
      <alignment horizontal="center" vertical="center" wrapText="1"/>
    </xf>
    <xf numFmtId="0" fontId="0" fillId="0" borderId="10" xfId="0" applyBorder="1" applyAlignment="1">
      <alignment vertical="center"/>
    </xf>
    <xf numFmtId="0" fontId="0" fillId="0" borderId="0" xfId="0" applyFill="1" applyBorder="1" applyAlignment="1">
      <alignment vertical="center"/>
    </xf>
    <xf numFmtId="0" fontId="14" fillId="0" borderId="22"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14" fillId="0" borderId="23"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protection locked="0"/>
    </xf>
    <xf numFmtId="0" fontId="0" fillId="0" borderId="0" xfId="0" applyFont="1" applyBorder="1" applyAlignment="1">
      <alignment/>
    </xf>
    <xf numFmtId="171" fontId="0" fillId="0" borderId="0" xfId="0" applyNumberFormat="1" applyFont="1" applyBorder="1" applyAlignment="1">
      <alignment/>
    </xf>
    <xf numFmtId="0" fontId="15" fillId="0" borderId="0" xfId="0" applyFont="1" applyBorder="1" applyAlignment="1">
      <alignment horizontal="center"/>
    </xf>
    <xf numFmtId="0" fontId="0" fillId="0" borderId="0" xfId="0" applyBorder="1" applyAlignment="1">
      <alignment horizontal="right"/>
    </xf>
    <xf numFmtId="44" fontId="0" fillId="34" borderId="13" xfId="44" applyFont="1" applyFill="1" applyBorder="1" applyAlignment="1" applyProtection="1">
      <alignment horizontal="center" wrapText="1"/>
      <protection/>
    </xf>
    <xf numFmtId="0" fontId="0" fillId="0" borderId="13" xfId="0" applyFill="1" applyBorder="1" applyAlignment="1" applyProtection="1">
      <alignment vertical="center" shrinkToFit="1"/>
      <protection locked="0"/>
    </xf>
    <xf numFmtId="176" fontId="0" fillId="0" borderId="13" xfId="0" applyNumberFormat="1" applyBorder="1" applyAlignment="1">
      <alignment horizontal="center" vertical="top"/>
    </xf>
    <xf numFmtId="49" fontId="4" fillId="0" borderId="13" xfId="0" applyNumberFormat="1" applyFont="1" applyBorder="1" applyAlignment="1">
      <alignment horizontal="center" vertical="top"/>
    </xf>
    <xf numFmtId="176" fontId="4" fillId="0" borderId="13" xfId="0" applyNumberFormat="1" applyFont="1" applyBorder="1" applyAlignment="1">
      <alignment horizontal="center" vertical="top"/>
    </xf>
    <xf numFmtId="0" fontId="4" fillId="0" borderId="13" xfId="0" applyFont="1" applyBorder="1" applyAlignment="1">
      <alignment horizontal="center" vertical="top" wrapText="1"/>
    </xf>
    <xf numFmtId="49" fontId="0" fillId="0" borderId="13" xfId="0" applyNumberFormat="1" applyBorder="1" applyAlignment="1">
      <alignment horizontal="center" vertical="top"/>
    </xf>
    <xf numFmtId="176" fontId="0" fillId="0" borderId="13" xfId="0" applyNumberFormat="1" applyBorder="1" applyAlignment="1">
      <alignment vertical="top"/>
    </xf>
    <xf numFmtId="49" fontId="0" fillId="0" borderId="0" xfId="0" applyNumberFormat="1" applyAlignment="1">
      <alignment horizontal="center" vertical="top"/>
    </xf>
    <xf numFmtId="176" fontId="0" fillId="0" borderId="0" xfId="0" applyNumberFormat="1" applyAlignment="1">
      <alignment vertical="top"/>
    </xf>
    <xf numFmtId="0" fontId="0" fillId="0" borderId="0" xfId="0" applyAlignment="1">
      <alignment vertical="top" wrapText="1"/>
    </xf>
    <xf numFmtId="0" fontId="0" fillId="0" borderId="21" xfId="0" applyBorder="1" applyAlignment="1">
      <alignment vertical="top" wrapText="1"/>
    </xf>
    <xf numFmtId="0" fontId="0" fillId="0" borderId="24" xfId="0" applyBorder="1" applyAlignment="1">
      <alignment vertical="top" wrapText="1"/>
    </xf>
    <xf numFmtId="173" fontId="0" fillId="0" borderId="13" xfId="0" applyNumberFormat="1" applyBorder="1" applyAlignment="1">
      <alignment horizontal="center" vertical="top"/>
    </xf>
    <xf numFmtId="0" fontId="0" fillId="0" borderId="0" xfId="0" applyBorder="1" applyAlignment="1">
      <alignment horizontal="center" vertical="top"/>
    </xf>
    <xf numFmtId="0" fontId="0" fillId="34" borderId="0" xfId="0" applyFill="1" applyBorder="1" applyAlignment="1">
      <alignment/>
    </xf>
    <xf numFmtId="0" fontId="0" fillId="34" borderId="11" xfId="0" applyFill="1" applyBorder="1" applyAlignment="1">
      <alignment/>
    </xf>
    <xf numFmtId="0" fontId="7" fillId="0" borderId="25" xfId="0" applyFont="1" applyBorder="1" applyAlignment="1">
      <alignment horizontal="left" vertical="center"/>
    </xf>
    <xf numFmtId="0" fontId="0" fillId="0" borderId="0" xfId="0" applyBorder="1" applyAlignment="1">
      <alignment vertical="top"/>
    </xf>
    <xf numFmtId="0" fontId="0" fillId="0" borderId="24" xfId="0" applyFont="1" applyBorder="1" applyAlignment="1">
      <alignment vertical="top" wrapText="1"/>
    </xf>
    <xf numFmtId="49" fontId="0" fillId="0" borderId="13" xfId="44" applyNumberFormat="1" applyFont="1" applyBorder="1" applyAlignment="1" applyProtection="1">
      <alignment horizontal="center" vertical="center" wrapText="1"/>
      <protection locked="0"/>
    </xf>
    <xf numFmtId="0" fontId="0" fillId="34" borderId="13" xfId="0" applyFill="1" applyBorder="1" applyAlignment="1">
      <alignment vertical="top"/>
    </xf>
    <xf numFmtId="0" fontId="13" fillId="0" borderId="10" xfId="0" applyFont="1" applyBorder="1" applyAlignment="1">
      <alignment horizontal="center" vertical="top"/>
    </xf>
    <xf numFmtId="0" fontId="13" fillId="0" borderId="0" xfId="0" applyFont="1" applyBorder="1" applyAlignment="1">
      <alignment horizontal="center" vertical="top"/>
    </xf>
    <xf numFmtId="0" fontId="13" fillId="0" borderId="11" xfId="0" applyFont="1" applyBorder="1" applyAlignment="1">
      <alignment horizontal="center" vertical="top"/>
    </xf>
    <xf numFmtId="0" fontId="1" fillId="0" borderId="0" xfId="0" applyFont="1" applyBorder="1" applyAlignment="1">
      <alignment horizontal="right" vertical="center"/>
    </xf>
    <xf numFmtId="0" fontId="0" fillId="0" borderId="0" xfId="0" applyFill="1" applyBorder="1" applyAlignment="1">
      <alignment horizontal="right" vertical="center"/>
    </xf>
    <xf numFmtId="0" fontId="0" fillId="0" borderId="26" xfId="0" applyBorder="1" applyAlignment="1">
      <alignment vertical="center"/>
    </xf>
    <xf numFmtId="0" fontId="1" fillId="0" borderId="0" xfId="0" applyFont="1" applyBorder="1" applyAlignment="1">
      <alignment horizontal="right"/>
    </xf>
    <xf numFmtId="0" fontId="0" fillId="0" borderId="0" xfId="0" applyFill="1" applyBorder="1" applyAlignment="1">
      <alignment horizontal="right"/>
    </xf>
    <xf numFmtId="44" fontId="0" fillId="34" borderId="21" xfId="44" applyFill="1" applyBorder="1" applyAlignment="1">
      <alignment horizontal="center" wrapText="1"/>
    </xf>
    <xf numFmtId="2" fontId="0" fillId="0" borderId="0" xfId="0" applyNumberFormat="1" applyBorder="1" applyAlignment="1">
      <alignment/>
    </xf>
    <xf numFmtId="170" fontId="0" fillId="0" borderId="0" xfId="44" applyNumberFormat="1" applyFont="1" applyBorder="1" applyAlignment="1">
      <alignment/>
    </xf>
    <xf numFmtId="0" fontId="9" fillId="0" borderId="0" xfId="0" applyFont="1" applyAlignment="1">
      <alignment/>
    </xf>
    <xf numFmtId="0" fontId="9" fillId="0" borderId="0" xfId="0" applyFont="1" applyBorder="1" applyAlignment="1">
      <alignment/>
    </xf>
    <xf numFmtId="2" fontId="9" fillId="0" borderId="0" xfId="0" applyNumberFormat="1" applyFont="1" applyBorder="1" applyAlignment="1">
      <alignment/>
    </xf>
    <xf numFmtId="170" fontId="9" fillId="0" borderId="0" xfId="44" applyNumberFormat="1" applyFont="1" applyBorder="1" applyAlignment="1">
      <alignment/>
    </xf>
    <xf numFmtId="1" fontId="15" fillId="0" borderId="0" xfId="0" applyNumberFormat="1"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44" fontId="0" fillId="34" borderId="13" xfId="44" applyFill="1" applyBorder="1" applyAlignment="1">
      <alignment horizontal="center" wrapText="1"/>
    </xf>
    <xf numFmtId="0" fontId="0" fillId="34" borderId="13" xfId="0" applyFill="1" applyBorder="1" applyAlignment="1">
      <alignment horizontal="center" wrapText="1"/>
    </xf>
    <xf numFmtId="0" fontId="9" fillId="0" borderId="24"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37" fontId="23" fillId="0" borderId="13" xfId="44" applyNumberFormat="1" applyFont="1" applyFill="1" applyBorder="1" applyAlignment="1" applyProtection="1">
      <alignment horizontal="center" vertical="center"/>
      <protection locked="0"/>
    </xf>
    <xf numFmtId="0" fontId="0" fillId="34" borderId="13" xfId="0" applyFont="1" applyFill="1" applyBorder="1" applyAlignment="1">
      <alignment horizontal="center" vertical="center"/>
    </xf>
    <xf numFmtId="37" fontId="23" fillId="0" borderId="24" xfId="44" applyNumberFormat="1" applyFont="1" applyFill="1" applyBorder="1" applyAlignment="1" applyProtection="1">
      <alignment horizontal="center" vertical="center"/>
      <protection locked="0"/>
    </xf>
    <xf numFmtId="0" fontId="0" fillId="0" borderId="13" xfId="0" applyNumberFormat="1" applyBorder="1" applyAlignment="1">
      <alignment horizontal="center" vertical="top"/>
    </xf>
    <xf numFmtId="171" fontId="5" fillId="0" borderId="25" xfId="0" applyNumberFormat="1" applyFont="1" applyBorder="1" applyAlignment="1">
      <alignment horizontal="center"/>
    </xf>
    <xf numFmtId="0" fontId="0" fillId="0" borderId="0" xfId="0" applyAlignment="1">
      <alignment horizontal="left" vertical="top"/>
    </xf>
    <xf numFmtId="0" fontId="0" fillId="0" borderId="13" xfId="0" applyFill="1" applyBorder="1"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vertical="top"/>
    </xf>
    <xf numFmtId="0" fontId="4" fillId="0" borderId="0" xfId="0" applyFont="1" applyFill="1" applyBorder="1" applyAlignment="1">
      <alignment vertical="top" wrapText="1"/>
    </xf>
    <xf numFmtId="37" fontId="0" fillId="0" borderId="13" xfId="44" applyNumberFormat="1" applyFont="1" applyFill="1" applyBorder="1" applyAlignment="1" applyProtection="1">
      <alignment horizontal="center" vertical="center"/>
      <protection locked="0"/>
    </xf>
    <xf numFmtId="0" fontId="5" fillId="0" borderId="0" xfId="0" applyFont="1" applyBorder="1" applyAlignment="1">
      <alignment/>
    </xf>
    <xf numFmtId="0" fontId="0" fillId="0" borderId="27" xfId="0" applyBorder="1" applyAlignment="1">
      <alignment vertical="center"/>
    </xf>
    <xf numFmtId="0" fontId="0" fillId="0" borderId="28" xfId="0" applyBorder="1" applyAlignment="1">
      <alignment vertical="center"/>
    </xf>
    <xf numFmtId="0" fontId="5" fillId="37" borderId="25" xfId="0" applyFont="1" applyFill="1" applyBorder="1" applyAlignment="1" applyProtection="1">
      <alignment horizontal="center"/>
      <protection locked="0"/>
    </xf>
    <xf numFmtId="0" fontId="0" fillId="37" borderId="0" xfId="0" applyFill="1" applyBorder="1" applyAlignment="1">
      <alignment/>
    </xf>
    <xf numFmtId="0" fontId="0" fillId="37" borderId="0" xfId="0" applyFill="1" applyBorder="1" applyAlignment="1">
      <alignment/>
    </xf>
    <xf numFmtId="0" fontId="28" fillId="0" borderId="0" xfId="0" applyFont="1" applyBorder="1" applyAlignment="1" applyProtection="1">
      <alignment horizontal="right"/>
      <protection locked="0"/>
    </xf>
    <xf numFmtId="0" fontId="0" fillId="0" borderId="0" xfId="0" applyFont="1" applyBorder="1" applyAlignment="1" applyProtection="1">
      <alignment horizontal="right"/>
      <protection/>
    </xf>
    <xf numFmtId="0" fontId="0" fillId="0" borderId="0" xfId="0" applyBorder="1" applyAlignment="1" applyProtection="1">
      <alignment/>
      <protection/>
    </xf>
    <xf numFmtId="0" fontId="29" fillId="0" borderId="0" xfId="0" applyNumberFormat="1" applyFont="1" applyAlignment="1">
      <alignment vertical="top"/>
    </xf>
    <xf numFmtId="0" fontId="9" fillId="0" borderId="29" xfId="0" applyFont="1" applyFill="1" applyBorder="1" applyAlignment="1" applyProtection="1">
      <alignment horizontal="center" vertical="center"/>
      <protection locked="0"/>
    </xf>
    <xf numFmtId="0" fontId="35" fillId="0" borderId="0" xfId="0" applyFont="1" applyBorder="1" applyAlignment="1" applyProtection="1">
      <alignment horizontal="center" vertical="center"/>
      <protection/>
    </xf>
    <xf numFmtId="0" fontId="33" fillId="0" borderId="30" xfId="0" applyFont="1" applyBorder="1" applyAlignment="1" applyProtection="1">
      <alignment horizontal="center" vertical="center"/>
      <protection locked="0"/>
    </xf>
    <xf numFmtId="0" fontId="33" fillId="0" borderId="30" xfId="0" applyFont="1" applyBorder="1" applyAlignment="1" applyProtection="1">
      <alignment horizontal="center" vertical="center" wrapText="1"/>
      <protection locked="0"/>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37" fillId="0" borderId="0" xfId="0" applyFont="1" applyBorder="1" applyAlignment="1">
      <alignment/>
    </xf>
    <xf numFmtId="0" fontId="37" fillId="0" borderId="10" xfId="0" applyFont="1" applyBorder="1" applyAlignment="1">
      <alignment/>
    </xf>
    <xf numFmtId="0" fontId="22" fillId="0" borderId="23" xfId="0" applyFont="1" applyBorder="1" applyAlignment="1" applyProtection="1">
      <alignment vertical="center"/>
      <protection/>
    </xf>
    <xf numFmtId="0" fontId="22" fillId="0" borderId="17" xfId="0" applyFont="1" applyFill="1" applyBorder="1" applyAlignment="1" applyProtection="1">
      <alignment horizontal="center" vertical="center"/>
      <protection/>
    </xf>
    <xf numFmtId="0" fontId="0" fillId="0" borderId="0" xfId="0" applyFill="1" applyBorder="1" applyAlignment="1">
      <alignment/>
    </xf>
    <xf numFmtId="0" fontId="0" fillId="0" borderId="10" xfId="0" applyFont="1" applyBorder="1" applyAlignment="1">
      <alignment horizontal="right"/>
    </xf>
    <xf numFmtId="0" fontId="0" fillId="37" borderId="28" xfId="0" applyFill="1" applyBorder="1" applyAlignment="1">
      <alignment/>
    </xf>
    <xf numFmtId="0" fontId="0" fillId="0" borderId="20" xfId="0" applyBorder="1" applyAlignment="1">
      <alignment/>
    </xf>
    <xf numFmtId="0" fontId="40" fillId="0" borderId="16" xfId="0" applyFont="1" applyBorder="1" applyAlignment="1" applyProtection="1">
      <alignment horizontal="center" vertical="center"/>
      <protection locked="0"/>
    </xf>
    <xf numFmtId="0" fontId="0" fillId="0" borderId="0" xfId="0" applyFont="1" applyBorder="1" applyAlignment="1">
      <alignment/>
    </xf>
    <xf numFmtId="0" fontId="0" fillId="0" borderId="13" xfId="0" applyFont="1" applyBorder="1" applyAlignment="1">
      <alignment horizontal="center" vertical="top"/>
    </xf>
    <xf numFmtId="0" fontId="43" fillId="0" borderId="13" xfId="0" applyFont="1" applyBorder="1" applyAlignment="1" applyProtection="1">
      <alignment horizontal="center" vertical="center"/>
      <protection locked="0"/>
    </xf>
    <xf numFmtId="7" fontId="44" fillId="0" borderId="25" xfId="44" applyNumberFormat="1" applyFont="1" applyBorder="1" applyAlignment="1" applyProtection="1">
      <alignment/>
      <protection locked="0"/>
    </xf>
    <xf numFmtId="0" fontId="4" fillId="0" borderId="0" xfId="0" applyFont="1" applyBorder="1" applyAlignment="1">
      <alignment vertical="center"/>
    </xf>
    <xf numFmtId="0" fontId="4" fillId="0" borderId="0" xfId="0" applyFont="1" applyBorder="1" applyAlignment="1">
      <alignment/>
    </xf>
    <xf numFmtId="188" fontId="44" fillId="0" borderId="25" xfId="0" applyNumberFormat="1" applyFont="1" applyBorder="1" applyAlignment="1">
      <alignment horizontal="center"/>
    </xf>
    <xf numFmtId="0" fontId="44" fillId="0" borderId="13" xfId="0" applyFont="1" applyFill="1" applyBorder="1" applyAlignment="1" applyProtection="1">
      <alignment horizontal="center" vertical="center"/>
      <protection locked="0"/>
    </xf>
    <xf numFmtId="173" fontId="44" fillId="0" borderId="13" xfId="0" applyNumberFormat="1" applyFont="1" applyFill="1" applyBorder="1" applyAlignment="1" applyProtection="1">
      <alignment horizontal="center" vertical="center"/>
      <protection/>
    </xf>
    <xf numFmtId="44" fontId="48" fillId="0" borderId="13" xfId="50" applyFont="1" applyFill="1" applyBorder="1" applyAlignment="1" applyProtection="1">
      <alignment vertical="center"/>
      <protection locked="0"/>
    </xf>
    <xf numFmtId="44" fontId="48" fillId="0" borderId="13" xfId="44" applyFont="1" applyFill="1" applyBorder="1" applyAlignment="1">
      <alignment vertical="center"/>
    </xf>
    <xf numFmtId="44" fontId="48" fillId="0" borderId="13" xfId="0" applyNumberFormat="1" applyFont="1" applyFill="1" applyBorder="1" applyAlignment="1">
      <alignment vertical="center"/>
    </xf>
    <xf numFmtId="44" fontId="48" fillId="0" borderId="22" xfId="44" applyFont="1" applyFill="1" applyBorder="1" applyAlignment="1">
      <alignment horizontal="left" vertical="center"/>
    </xf>
    <xf numFmtId="44" fontId="48" fillId="0" borderId="22" xfId="44" applyFont="1" applyBorder="1" applyAlignment="1">
      <alignment horizontal="left" vertical="center"/>
    </xf>
    <xf numFmtId="49" fontId="48" fillId="0" borderId="13" xfId="44" applyNumberFormat="1" applyFont="1" applyFill="1" applyBorder="1" applyAlignment="1" applyProtection="1">
      <alignment horizontal="center" vertical="center"/>
      <protection locked="0"/>
    </xf>
    <xf numFmtId="0" fontId="44" fillId="0" borderId="13" xfId="0" applyFont="1" applyBorder="1" applyAlignment="1">
      <alignment horizontal="center" vertical="center"/>
    </xf>
    <xf numFmtId="44" fontId="48" fillId="0" borderId="13" xfId="44" applyFont="1" applyFill="1" applyBorder="1" applyAlignment="1" applyProtection="1">
      <alignment vertical="center"/>
      <protection locked="0"/>
    </xf>
    <xf numFmtId="44" fontId="48" fillId="0" borderId="12" xfId="44" applyFont="1" applyFill="1" applyBorder="1" applyAlignment="1" applyProtection="1">
      <alignment vertical="center"/>
      <protection locked="0"/>
    </xf>
    <xf numFmtId="49" fontId="0" fillId="0" borderId="13" xfId="0" applyNumberFormat="1" applyFont="1" applyBorder="1" applyAlignment="1" applyProtection="1">
      <alignment horizontal="center" vertical="center"/>
      <protection locked="0"/>
    </xf>
    <xf numFmtId="44" fontId="48" fillId="0" borderId="33" xfId="44" applyFont="1" applyFill="1" applyBorder="1" applyAlignment="1">
      <alignment horizontal="center" vertical="center"/>
    </xf>
    <xf numFmtId="44" fontId="48" fillId="0" borderId="34" xfId="44" applyFont="1" applyBorder="1" applyAlignment="1">
      <alignment horizontal="center" vertical="center" wrapText="1"/>
    </xf>
    <xf numFmtId="44" fontId="48" fillId="0" borderId="13" xfId="44" applyFont="1" applyFill="1" applyBorder="1" applyAlignment="1" applyProtection="1">
      <alignment horizontal="center" vertical="center" wrapText="1"/>
      <protection locked="0"/>
    </xf>
    <xf numFmtId="44" fontId="48" fillId="0" borderId="33" xfId="44" applyFont="1" applyFill="1" applyBorder="1" applyAlignment="1">
      <alignment horizontal="center" vertical="center" wrapText="1"/>
    </xf>
    <xf numFmtId="0" fontId="19" fillId="0" borderId="13" xfId="0" applyFont="1" applyBorder="1" applyAlignment="1" applyProtection="1">
      <alignment horizontal="center" vertical="center"/>
      <protection locked="0"/>
    </xf>
    <xf numFmtId="173" fontId="44" fillId="0" borderId="13" xfId="0" applyNumberFormat="1" applyFont="1" applyFill="1" applyBorder="1" applyAlignment="1" applyProtection="1">
      <alignment horizontal="center" vertical="center"/>
      <protection locked="0"/>
    </xf>
    <xf numFmtId="0" fontId="44" fillId="0" borderId="24" xfId="0" applyFont="1" applyFill="1" applyBorder="1" applyAlignment="1" applyProtection="1">
      <alignment horizontal="center" vertical="center"/>
      <protection locked="0"/>
    </xf>
    <xf numFmtId="49" fontId="48" fillId="0" borderId="13" xfId="0" applyNumberFormat="1" applyFont="1" applyFill="1" applyBorder="1" applyAlignment="1" applyProtection="1">
      <alignment horizontal="center" vertical="center" wrapText="1"/>
      <protection locked="0"/>
    </xf>
    <xf numFmtId="49" fontId="48" fillId="0" borderId="24" xfId="0" applyNumberFormat="1" applyFont="1" applyFill="1" applyBorder="1" applyAlignment="1" applyProtection="1">
      <alignment horizontal="center" vertical="center" wrapText="1"/>
      <protection locked="0"/>
    </xf>
    <xf numFmtId="44" fontId="48" fillId="0" borderId="24" xfId="44" applyFont="1" applyFill="1" applyBorder="1" applyAlignment="1">
      <alignment vertical="center" shrinkToFit="1"/>
    </xf>
    <xf numFmtId="44" fontId="48" fillId="0" borderId="24" xfId="44" applyFont="1" applyFill="1" applyBorder="1" applyAlignment="1">
      <alignment horizontal="center" vertical="center" wrapText="1"/>
    </xf>
    <xf numFmtId="44" fontId="48" fillId="0" borderId="13" xfId="44" applyFont="1" applyFill="1" applyBorder="1" applyAlignment="1">
      <alignment horizontal="left" vertical="center" shrinkToFit="1"/>
    </xf>
    <xf numFmtId="44" fontId="48" fillId="0" borderId="24" xfId="44" applyFont="1" applyFill="1" applyBorder="1" applyAlignment="1" applyProtection="1">
      <alignment horizontal="center" vertical="center" wrapText="1"/>
      <protection locked="0"/>
    </xf>
    <xf numFmtId="44" fontId="48" fillId="0" borderId="13" xfId="44" applyFont="1" applyFill="1" applyBorder="1" applyAlignment="1">
      <alignment vertical="center" shrinkToFit="1"/>
    </xf>
    <xf numFmtId="44" fontId="48" fillId="0" borderId="13" xfId="44" applyFont="1" applyFill="1" applyBorder="1" applyAlignment="1">
      <alignment horizontal="center" vertical="center" wrapText="1"/>
    </xf>
    <xf numFmtId="44" fontId="49" fillId="0" borderId="13" xfId="44" applyFont="1" applyFill="1" applyBorder="1" applyAlignment="1">
      <alignment horizontal="left" vertical="center" shrinkToFit="1"/>
    </xf>
    <xf numFmtId="49" fontId="48" fillId="0" borderId="13" xfId="0" applyNumberFormat="1" applyFont="1" applyFill="1" applyBorder="1" applyAlignment="1" applyProtection="1">
      <alignment horizontal="center" vertical="center"/>
      <protection locked="0"/>
    </xf>
    <xf numFmtId="14" fontId="38" fillId="0" borderId="13" xfId="0" applyNumberFormat="1" applyFont="1" applyBorder="1" applyAlignment="1" applyProtection="1">
      <alignment vertical="center"/>
      <protection locked="0"/>
    </xf>
    <xf numFmtId="14" fontId="38" fillId="0" borderId="12" xfId="0" applyNumberFormat="1" applyFont="1" applyBorder="1" applyAlignment="1" applyProtection="1">
      <alignment vertical="center"/>
      <protection locked="0"/>
    </xf>
    <xf numFmtId="0" fontId="38" fillId="0" borderId="12" xfId="0" applyFont="1" applyBorder="1" applyAlignment="1" applyProtection="1">
      <alignment vertical="center"/>
      <protection locked="0"/>
    </xf>
    <xf numFmtId="190" fontId="50" fillId="0" borderId="22" xfId="0" applyNumberFormat="1" applyFont="1" applyBorder="1" applyAlignment="1" applyProtection="1">
      <alignment horizontal="center" vertical="center"/>
      <protection locked="0"/>
    </xf>
    <xf numFmtId="7" fontId="44" fillId="0" borderId="22" xfId="44" applyNumberFormat="1" applyFont="1" applyBorder="1" applyAlignment="1" applyProtection="1">
      <alignment vertical="center"/>
      <protection locked="0"/>
    </xf>
    <xf numFmtId="44" fontId="48" fillId="0" borderId="22" xfId="44" applyFont="1" applyFill="1" applyBorder="1" applyAlignment="1">
      <alignment horizontal="left" vertical="center" shrinkToFit="1"/>
    </xf>
    <xf numFmtId="0" fontId="0" fillId="0" borderId="0" xfId="0" applyFont="1" applyBorder="1" applyAlignment="1">
      <alignment horizontal="right"/>
    </xf>
    <xf numFmtId="0" fontId="0" fillId="0" borderId="0" xfId="0" applyFont="1" applyAlignment="1">
      <alignment horizontal="left" vertical="center"/>
    </xf>
    <xf numFmtId="0" fontId="0" fillId="0" borderId="0" xfId="0" applyBorder="1" applyAlignment="1">
      <alignment horizontal="left"/>
    </xf>
    <xf numFmtId="0" fontId="0" fillId="0" borderId="11" xfId="0" applyBorder="1" applyAlignment="1">
      <alignment horizontal="left"/>
    </xf>
    <xf numFmtId="0" fontId="0" fillId="37" borderId="0" xfId="0" applyFill="1" applyBorder="1" applyAlignment="1">
      <alignment horizontal="left"/>
    </xf>
    <xf numFmtId="0" fontId="0" fillId="0" borderId="0" xfId="0" applyFont="1" applyBorder="1" applyAlignment="1">
      <alignment horizontal="left"/>
    </xf>
    <xf numFmtId="0" fontId="4" fillId="0" borderId="35" xfId="0" applyFont="1" applyBorder="1" applyAlignment="1">
      <alignment horizontal="center" vertical="center" wrapText="1"/>
    </xf>
    <xf numFmtId="0" fontId="5" fillId="37" borderId="0" xfId="0" applyFont="1" applyFill="1" applyBorder="1" applyAlignment="1" applyProtection="1">
      <alignment horizontal="center"/>
      <protection locked="0"/>
    </xf>
    <xf numFmtId="0" fontId="11" fillId="0" borderId="24" xfId="0" applyFont="1" applyBorder="1" applyAlignment="1">
      <alignment horizontal="center" textRotation="90" wrapText="1"/>
    </xf>
    <xf numFmtId="0" fontId="31" fillId="0" borderId="36" xfId="0" applyFont="1" applyBorder="1" applyAlignment="1">
      <alignment horizontal="right" vertical="center" wrapText="1"/>
    </xf>
    <xf numFmtId="0" fontId="4" fillId="0" borderId="29" xfId="0" applyFont="1" applyBorder="1" applyAlignment="1">
      <alignment horizontal="center" wrapText="1"/>
    </xf>
    <xf numFmtId="0" fontId="4" fillId="0" borderId="13" xfId="0" applyFont="1" applyBorder="1" applyAlignment="1">
      <alignment horizontal="center" wrapText="1"/>
    </xf>
    <xf numFmtId="0" fontId="4" fillId="0" borderId="13" xfId="0" applyFont="1" applyFill="1" applyBorder="1" applyAlignment="1">
      <alignment horizontal="center" wrapText="1"/>
    </xf>
    <xf numFmtId="0" fontId="4" fillId="0" borderId="12" xfId="0" applyFont="1" applyBorder="1" applyAlignment="1">
      <alignment horizontal="center" wrapText="1"/>
    </xf>
    <xf numFmtId="0" fontId="0" fillId="0" borderId="0" xfId="0" applyFont="1" applyAlignment="1">
      <alignment/>
    </xf>
    <xf numFmtId="0" fontId="4" fillId="0" borderId="24" xfId="0" applyFont="1" applyBorder="1" applyAlignment="1">
      <alignment horizontal="center" wrapText="1"/>
    </xf>
    <xf numFmtId="0" fontId="4" fillId="0" borderId="0" xfId="0" applyFont="1" applyFill="1" applyBorder="1" applyAlignment="1" applyProtection="1">
      <alignment horizontal="center" wrapText="1"/>
      <protection/>
    </xf>
    <xf numFmtId="0" fontId="4" fillId="0" borderId="13" xfId="0" applyFont="1" applyFill="1" applyBorder="1" applyAlignment="1">
      <alignment horizontal="center" vertical="center" wrapText="1"/>
    </xf>
    <xf numFmtId="44" fontId="4" fillId="0" borderId="33" xfId="44" applyFont="1" applyBorder="1" applyAlignment="1">
      <alignment horizontal="center" vertical="center" wrapText="1"/>
    </xf>
    <xf numFmtId="0" fontId="4" fillId="33" borderId="23" xfId="0" applyFont="1" applyFill="1" applyBorder="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wrapText="1"/>
    </xf>
    <xf numFmtId="44" fontId="38" fillId="0" borderId="22" xfId="44" applyFont="1" applyFill="1"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8"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Alignment="1">
      <alignment/>
    </xf>
    <xf numFmtId="0" fontId="4" fillId="0" borderId="0" xfId="0" applyFont="1" applyBorder="1" applyAlignment="1">
      <alignment horizontal="center"/>
    </xf>
    <xf numFmtId="0" fontId="0" fillId="0" borderId="28" xfId="0" applyBorder="1" applyAlignment="1">
      <alignment/>
    </xf>
    <xf numFmtId="0" fontId="5" fillId="0" borderId="13" xfId="0" applyFont="1" applyFill="1" applyBorder="1" applyAlignment="1" applyProtection="1">
      <alignment vertical="center" shrinkToFit="1"/>
      <protection locked="0"/>
    </xf>
    <xf numFmtId="49" fontId="38" fillId="0" borderId="13" xfId="44" applyNumberFormat="1" applyFont="1" applyFill="1" applyBorder="1" applyAlignment="1" applyProtection="1">
      <alignment horizontal="center" vertical="center"/>
      <protection locked="0"/>
    </xf>
    <xf numFmtId="37" fontId="5" fillId="0" borderId="13" xfId="44" applyNumberFormat="1" applyFont="1" applyFill="1" applyBorder="1" applyAlignment="1" applyProtection="1">
      <alignment horizontal="center" vertical="center"/>
      <protection locked="0"/>
    </xf>
    <xf numFmtId="44" fontId="38" fillId="0" borderId="13" xfId="50" applyFont="1" applyFill="1" applyBorder="1" applyAlignment="1" applyProtection="1">
      <alignment vertical="center"/>
      <protection locked="0"/>
    </xf>
    <xf numFmtId="44" fontId="38" fillId="0" borderId="13" xfId="44" applyFont="1" applyFill="1" applyBorder="1" applyAlignment="1">
      <alignment vertical="center"/>
    </xf>
    <xf numFmtId="44" fontId="38" fillId="0" borderId="13" xfId="0" applyNumberFormat="1" applyFont="1" applyFill="1" applyBorder="1" applyAlignment="1">
      <alignment vertical="center"/>
    </xf>
    <xf numFmtId="44" fontId="38" fillId="0" borderId="12" xfId="44" applyFont="1" applyBorder="1" applyAlignment="1" applyProtection="1">
      <alignment vertical="center"/>
      <protection locked="0"/>
    </xf>
    <xf numFmtId="44" fontId="38" fillId="0" borderId="12" xfId="44" applyFont="1" applyFill="1" applyBorder="1" applyAlignment="1" applyProtection="1">
      <alignment vertical="center"/>
      <protection locked="0"/>
    </xf>
    <xf numFmtId="44" fontId="38" fillId="0" borderId="13" xfId="44" applyFont="1" applyFill="1" applyBorder="1" applyAlignment="1" applyProtection="1">
      <alignment vertical="center"/>
      <protection locked="0"/>
    </xf>
    <xf numFmtId="0" fontId="0" fillId="0" borderId="41" xfId="0" applyBorder="1" applyAlignment="1" applyProtection="1">
      <alignment horizontal="center" vertical="center"/>
      <protection locked="0"/>
    </xf>
    <xf numFmtId="0" fontId="0" fillId="38" borderId="13" xfId="0" applyFill="1" applyBorder="1" applyAlignment="1">
      <alignment vertical="top"/>
    </xf>
    <xf numFmtId="0" fontId="1" fillId="0" borderId="33"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0" fillId="0" borderId="33" xfId="0" applyFont="1" applyBorder="1" applyAlignment="1" applyProtection="1">
      <alignment vertical="center" shrinkToFit="1"/>
      <protection locked="0"/>
    </xf>
    <xf numFmtId="171" fontId="5" fillId="0" borderId="25" xfId="0" applyNumberFormat="1" applyFont="1" applyBorder="1" applyAlignment="1">
      <alignment horizontal="center"/>
    </xf>
    <xf numFmtId="0" fontId="0" fillId="0" borderId="0"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4" xfId="0" applyFont="1" applyFill="1" applyBorder="1" applyAlignment="1">
      <alignment horizontal="left" vertical="top" wrapText="1"/>
    </xf>
    <xf numFmtId="37" fontId="0" fillId="0" borderId="13" xfId="44"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Alignment="1" applyProtection="1">
      <alignment horizontal="center"/>
      <protection locked="0"/>
    </xf>
    <xf numFmtId="0" fontId="4" fillId="0" borderId="22" xfId="0" applyFont="1" applyBorder="1" applyAlignment="1">
      <alignment horizontal="right" vertical="center" wrapText="1"/>
    </xf>
    <xf numFmtId="0" fontId="4" fillId="0" borderId="0" xfId="0" applyFont="1" applyAlignment="1">
      <alignment horizontal="center"/>
    </xf>
    <xf numFmtId="0" fontId="0" fillId="0" borderId="22" xfId="0" applyFont="1" applyBorder="1" applyAlignment="1" applyProtection="1">
      <alignment horizontal="center" vertical="center"/>
      <protection locked="0"/>
    </xf>
    <xf numFmtId="0" fontId="0" fillId="0" borderId="13" xfId="0" applyFont="1" applyFill="1" applyBorder="1" applyAlignment="1" applyProtection="1">
      <alignment vertical="center" shrinkToFit="1"/>
      <protection locked="0"/>
    </xf>
    <xf numFmtId="49" fontId="0" fillId="0" borderId="13" xfId="44" applyNumberFormat="1" applyFont="1" applyBorder="1" applyAlignment="1" applyProtection="1">
      <alignment horizontal="center" vertical="center" wrapText="1"/>
      <protection locked="0"/>
    </xf>
    <xf numFmtId="0" fontId="4" fillId="0" borderId="0" xfId="0" applyFont="1" applyAlignment="1">
      <alignment vertical="center"/>
    </xf>
    <xf numFmtId="0" fontId="4" fillId="0" borderId="0" xfId="64" applyFont="1" applyAlignment="1">
      <alignment horizontal="center"/>
      <protection/>
    </xf>
    <xf numFmtId="0" fontId="4" fillId="0" borderId="0" xfId="64" applyFont="1" applyAlignment="1">
      <alignment horizontal="center" vertical="center"/>
      <protection/>
    </xf>
    <xf numFmtId="0" fontId="0" fillId="0" borderId="45"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48" fillId="0" borderId="42" xfId="0" applyFont="1" applyBorder="1" applyAlignment="1" applyProtection="1">
      <alignment horizontal="center"/>
      <protection locked="0"/>
    </xf>
    <xf numFmtId="0" fontId="48" fillId="0" borderId="13" xfId="0" applyFont="1" applyBorder="1" applyAlignment="1" applyProtection="1">
      <alignment horizontal="center"/>
      <protection locked="0"/>
    </xf>
    <xf numFmtId="0" fontId="48" fillId="0" borderId="47" xfId="0" applyFont="1" applyBorder="1" applyAlignment="1" applyProtection="1">
      <alignment horizontal="center"/>
      <protection locked="0"/>
    </xf>
    <xf numFmtId="0" fontId="48" fillId="0" borderId="42" xfId="0" applyFont="1" applyBorder="1" applyAlignment="1" applyProtection="1">
      <alignment vertical="center"/>
      <protection locked="0"/>
    </xf>
    <xf numFmtId="0" fontId="0" fillId="0" borderId="42" xfId="0" applyFont="1" applyBorder="1" applyAlignment="1" applyProtection="1">
      <alignment vertical="center" shrinkToFit="1"/>
      <protection locked="0"/>
    </xf>
    <xf numFmtId="173" fontId="44" fillId="0" borderId="49" xfId="0" applyNumberFormat="1" applyFont="1" applyFill="1" applyBorder="1" applyAlignment="1" applyProtection="1">
      <alignment horizontal="center" vertical="center"/>
      <protection locked="0"/>
    </xf>
    <xf numFmtId="0" fontId="9" fillId="0" borderId="49" xfId="0" applyFont="1" applyFill="1" applyBorder="1" applyAlignment="1" applyProtection="1">
      <alignment horizontal="center" vertical="center"/>
      <protection locked="0"/>
    </xf>
    <xf numFmtId="0" fontId="44" fillId="0" borderId="49" xfId="0" applyFont="1" applyFill="1" applyBorder="1" applyAlignment="1" applyProtection="1">
      <alignment horizontal="center" vertical="center"/>
      <protection locked="0"/>
    </xf>
    <xf numFmtId="49" fontId="48" fillId="0" borderId="49" xfId="0" applyNumberFormat="1" applyFont="1" applyFill="1" applyBorder="1" applyAlignment="1" applyProtection="1">
      <alignment horizontal="center" vertical="center" wrapText="1"/>
      <protection locked="0"/>
    </xf>
    <xf numFmtId="37" fontId="23" fillId="0" borderId="49" xfId="44" applyNumberFormat="1" applyFont="1" applyFill="1" applyBorder="1" applyAlignment="1" applyProtection="1">
      <alignment horizontal="center" vertical="center"/>
      <protection locked="0"/>
    </xf>
    <xf numFmtId="44" fontId="48" fillId="0" borderId="49" xfId="44" applyFont="1" applyFill="1" applyBorder="1" applyAlignment="1" applyProtection="1">
      <alignment horizontal="center" vertical="center" wrapText="1"/>
      <protection locked="0"/>
    </xf>
    <xf numFmtId="44" fontId="48" fillId="0" borderId="49" xfId="44" applyFont="1" applyFill="1" applyBorder="1" applyAlignment="1">
      <alignment vertical="center" shrinkToFit="1"/>
    </xf>
    <xf numFmtId="44" fontId="48" fillId="0" borderId="49" xfId="44" applyFont="1" applyFill="1" applyBorder="1" applyAlignment="1">
      <alignment horizontal="center" vertical="center" wrapText="1"/>
    </xf>
    <xf numFmtId="44" fontId="48" fillId="0" borderId="49" xfId="44" applyFont="1" applyFill="1" applyBorder="1" applyAlignment="1">
      <alignment horizontal="left" vertical="center" shrinkToFit="1"/>
    </xf>
    <xf numFmtId="0" fontId="0" fillId="0" borderId="50" xfId="0" applyFont="1" applyBorder="1" applyAlignment="1" applyProtection="1">
      <alignment horizontal="left" vertical="center"/>
      <protection locked="0"/>
    </xf>
    <xf numFmtId="0" fontId="48" fillId="0" borderId="12" xfId="0" applyFont="1" applyBorder="1" applyAlignment="1" applyProtection="1">
      <alignment horizontal="left" vertical="center" wrapText="1"/>
      <protection locked="0"/>
    </xf>
    <xf numFmtId="0" fontId="18" fillId="39" borderId="38" xfId="0" applyFont="1" applyFill="1" applyBorder="1" applyAlignment="1">
      <alignment horizontal="center" vertical="center" wrapText="1"/>
    </xf>
    <xf numFmtId="0" fontId="18" fillId="39" borderId="38" xfId="0" applyFont="1" applyFill="1" applyBorder="1" applyAlignment="1" applyProtection="1">
      <alignment horizontal="center" vertical="center" wrapText="1"/>
      <protection locked="0"/>
    </xf>
    <xf numFmtId="0" fontId="0" fillId="0" borderId="45" xfId="0" applyFont="1" applyBorder="1" applyAlignment="1" applyProtection="1">
      <alignment horizontal="left" vertical="center" shrinkToFit="1"/>
      <protection locked="0"/>
    </xf>
    <xf numFmtId="0" fontId="48" fillId="0" borderId="42" xfId="0" applyFont="1" applyBorder="1" applyAlignment="1" applyProtection="1">
      <alignment shrinkToFit="1"/>
      <protection locked="0"/>
    </xf>
    <xf numFmtId="0" fontId="0" fillId="0" borderId="3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2"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wrapText="1"/>
    </xf>
    <xf numFmtId="0" fontId="0" fillId="0" borderId="10" xfId="0" applyFill="1" applyBorder="1" applyAlignment="1">
      <alignment/>
    </xf>
    <xf numFmtId="0" fontId="0" fillId="0" borderId="0" xfId="0" applyFill="1" applyBorder="1" applyAlignment="1">
      <alignment/>
    </xf>
    <xf numFmtId="0" fontId="0" fillId="0" borderId="0" xfId="0" applyFont="1" applyFill="1" applyBorder="1" applyAlignment="1" applyProtection="1">
      <alignment/>
      <protection/>
    </xf>
    <xf numFmtId="0" fontId="0" fillId="0" borderId="28" xfId="0" applyFill="1" applyBorder="1" applyAlignment="1" applyProtection="1">
      <alignment/>
      <protection locked="0"/>
    </xf>
    <xf numFmtId="0" fontId="0" fillId="0" borderId="28" xfId="0" applyFont="1" applyFill="1" applyBorder="1" applyAlignment="1">
      <alignment/>
    </xf>
    <xf numFmtId="0" fontId="0" fillId="0" borderId="11" xfId="0" applyFill="1" applyBorder="1" applyAlignment="1">
      <alignment/>
    </xf>
    <xf numFmtId="0" fontId="0" fillId="0" borderId="0" xfId="0" applyFont="1" applyFill="1" applyBorder="1" applyAlignment="1">
      <alignment wrapText="1"/>
    </xf>
    <xf numFmtId="0" fontId="0" fillId="0" borderId="11" xfId="0" applyFill="1" applyBorder="1" applyAlignment="1">
      <alignment wrapText="1"/>
    </xf>
    <xf numFmtId="0" fontId="0" fillId="0" borderId="27" xfId="0" applyFill="1" applyBorder="1" applyAlignment="1">
      <alignment/>
    </xf>
    <xf numFmtId="0" fontId="0" fillId="0" borderId="28" xfId="0" applyFill="1" applyBorder="1" applyAlignment="1">
      <alignment wrapText="1"/>
    </xf>
    <xf numFmtId="0" fontId="0" fillId="0" borderId="13" xfId="0" applyFill="1" applyBorder="1" applyAlignment="1">
      <alignment vertical="top"/>
    </xf>
    <xf numFmtId="0" fontId="3" fillId="40" borderId="52" xfId="0" applyFont="1" applyFill="1" applyBorder="1" applyAlignment="1" applyProtection="1">
      <alignment vertical="center"/>
      <protection/>
    </xf>
    <xf numFmtId="0" fontId="3" fillId="40" borderId="53" xfId="0" applyFont="1" applyFill="1" applyBorder="1" applyAlignment="1" applyProtection="1">
      <alignment vertical="center"/>
      <protection/>
    </xf>
    <xf numFmtId="0" fontId="3" fillId="40" borderId="54" xfId="0" applyFont="1" applyFill="1" applyBorder="1" applyAlignment="1" applyProtection="1">
      <alignment vertical="center"/>
      <protection/>
    </xf>
    <xf numFmtId="0" fontId="4" fillId="40" borderId="55" xfId="0" applyFont="1" applyFill="1" applyBorder="1" applyAlignment="1" applyProtection="1">
      <alignment horizontal="center" vertical="center" wrapText="1"/>
      <protection/>
    </xf>
    <xf numFmtId="0" fontId="4" fillId="40" borderId="33" xfId="0" applyFont="1" applyFill="1" applyBorder="1" applyAlignment="1" applyProtection="1">
      <alignment horizontal="center" vertical="center" wrapText="1"/>
      <protection/>
    </xf>
    <xf numFmtId="0" fontId="4" fillId="40" borderId="13" xfId="0" applyFont="1" applyFill="1" applyBorder="1" applyAlignment="1" applyProtection="1">
      <alignment horizontal="center" vertical="center" wrapText="1"/>
      <protection/>
    </xf>
    <xf numFmtId="0" fontId="4" fillId="40" borderId="12" xfId="0" applyFont="1" applyFill="1" applyBorder="1" applyAlignment="1" applyProtection="1">
      <alignment horizontal="center" vertical="center"/>
      <protection/>
    </xf>
    <xf numFmtId="0" fontId="9" fillId="40" borderId="55" xfId="0" applyFont="1" applyFill="1" applyBorder="1" applyAlignment="1" applyProtection="1">
      <alignment horizontal="center" vertical="center"/>
      <protection/>
    </xf>
    <xf numFmtId="0" fontId="44" fillId="40" borderId="13" xfId="0" applyFont="1" applyFill="1" applyBorder="1" applyAlignment="1" applyProtection="1">
      <alignment horizontal="center" vertical="center"/>
      <protection/>
    </xf>
    <xf numFmtId="0" fontId="48" fillId="40" borderId="13" xfId="0" applyFont="1" applyFill="1" applyBorder="1" applyAlignment="1" applyProtection="1">
      <alignment horizontal="center" vertical="center"/>
      <protection/>
    </xf>
    <xf numFmtId="49" fontId="23" fillId="40" borderId="13" xfId="0" applyNumberFormat="1" applyFont="1" applyFill="1" applyBorder="1" applyAlignment="1" applyProtection="1">
      <alignment horizontal="center" vertical="center"/>
      <protection/>
    </xf>
    <xf numFmtId="44" fontId="48" fillId="40" borderId="13" xfId="44" applyFont="1" applyFill="1" applyBorder="1" applyAlignment="1" applyProtection="1">
      <alignment vertical="center"/>
      <protection/>
    </xf>
    <xf numFmtId="44" fontId="48" fillId="40" borderId="12" xfId="44" applyFont="1" applyFill="1" applyBorder="1" applyAlignment="1" applyProtection="1">
      <alignment vertical="center"/>
      <protection/>
    </xf>
    <xf numFmtId="49" fontId="23" fillId="40" borderId="13" xfId="0" applyNumberFormat="1" applyFont="1" applyFill="1" applyBorder="1" applyAlignment="1" applyProtection="1">
      <alignment horizontal="center" vertical="center"/>
      <protection/>
    </xf>
    <xf numFmtId="44" fontId="48" fillId="40" borderId="22" xfId="44" applyFont="1" applyFill="1" applyBorder="1" applyAlignment="1" applyProtection="1">
      <alignment vertical="center"/>
      <protection/>
    </xf>
    <xf numFmtId="0" fontId="0" fillId="0" borderId="13" xfId="0" applyFont="1" applyBorder="1" applyAlignment="1" applyProtection="1">
      <alignment horizontal="center" vertical="center"/>
      <protection locked="0"/>
    </xf>
    <xf numFmtId="44" fontId="0" fillId="0" borderId="13" xfId="44" applyFont="1" applyFill="1" applyBorder="1" applyAlignment="1" applyProtection="1">
      <alignment horizontal="center" vertical="center"/>
      <protection locked="0"/>
    </xf>
    <xf numFmtId="14" fontId="48" fillId="0" borderId="13" xfId="44" applyNumberFormat="1" applyFont="1" applyFill="1" applyBorder="1" applyAlignment="1" applyProtection="1">
      <alignment horizontal="center" vertical="center" wrapText="1"/>
      <protection locked="0"/>
    </xf>
    <xf numFmtId="0" fontId="5" fillId="0" borderId="25" xfId="0" applyFont="1" applyBorder="1" applyAlignment="1">
      <alignment horizontal="center"/>
    </xf>
    <xf numFmtId="44" fontId="48" fillId="0" borderId="13" xfId="51" applyFont="1" applyFill="1" applyBorder="1" applyAlignment="1">
      <alignment vertical="center" shrinkToFit="1"/>
    </xf>
    <xf numFmtId="44" fontId="48" fillId="0" borderId="13" xfId="51" applyFont="1" applyFill="1" applyBorder="1" applyAlignment="1">
      <alignment horizontal="left" vertical="center" shrinkToFit="1"/>
    </xf>
    <xf numFmtId="14" fontId="5" fillId="0" borderId="25" xfId="0" applyNumberFormat="1" applyFont="1" applyBorder="1" applyAlignment="1">
      <alignment horizontal="center"/>
    </xf>
    <xf numFmtId="14" fontId="9" fillId="0" borderId="22" xfId="0" applyNumberFormat="1" applyFont="1" applyBorder="1" applyAlignment="1" applyProtection="1">
      <alignment horizontal="center" vertical="center"/>
      <protection locked="0"/>
    </xf>
    <xf numFmtId="0" fontId="5" fillId="0" borderId="0" xfId="0" applyFont="1" applyAlignment="1">
      <alignment/>
    </xf>
    <xf numFmtId="0" fontId="9" fillId="41" borderId="33" xfId="0" applyFont="1" applyFill="1" applyBorder="1" applyAlignment="1">
      <alignment horizontal="right" vertical="center"/>
    </xf>
    <xf numFmtId="0" fontId="9" fillId="41" borderId="31"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pplyProtection="1">
      <alignment horizontal="left" vertical="center" shrinkToFit="1"/>
      <protection locked="0"/>
    </xf>
    <xf numFmtId="0" fontId="48" fillId="0" borderId="29" xfId="0" applyFont="1" applyBorder="1" applyAlignment="1" applyProtection="1">
      <alignment shrinkToFit="1"/>
      <protection locked="0"/>
    </xf>
    <xf numFmtId="0" fontId="48" fillId="0" borderId="59" xfId="0" applyFont="1" applyBorder="1" applyAlignment="1" applyProtection="1">
      <alignment shrinkToFit="1"/>
      <protection locked="0"/>
    </xf>
    <xf numFmtId="14" fontId="48" fillId="0" borderId="12" xfId="0" applyNumberFormat="1" applyFont="1" applyFill="1" applyBorder="1" applyAlignment="1" applyProtection="1">
      <alignment horizontal="center" vertical="center" wrapText="1"/>
      <protection locked="0"/>
    </xf>
    <xf numFmtId="14" fontId="48" fillId="0" borderId="12" xfId="0" applyNumberFormat="1" applyFont="1" applyBorder="1" applyAlignment="1" applyProtection="1">
      <alignment horizontal="center" vertical="center" wrapText="1"/>
      <protection locked="0"/>
    </xf>
    <xf numFmtId="14" fontId="48" fillId="0" borderId="49" xfId="44" applyNumberFormat="1" applyFont="1" applyFill="1" applyBorder="1" applyAlignment="1" applyProtection="1">
      <alignment horizontal="center" vertical="center" wrapText="1"/>
      <protection locked="0"/>
    </xf>
    <xf numFmtId="14" fontId="48" fillId="0" borderId="60" xfId="0" applyNumberFormat="1" applyFont="1" applyBorder="1" applyAlignment="1" applyProtection="1">
      <alignment horizontal="center" vertical="center" wrapText="1"/>
      <protection locked="0"/>
    </xf>
    <xf numFmtId="49" fontId="0" fillId="0" borderId="13" xfId="0" applyNumberFormat="1" applyBorder="1" applyAlignment="1">
      <alignment horizontal="center" vertical="top"/>
    </xf>
    <xf numFmtId="176" fontId="0" fillId="0" borderId="21" xfId="0" applyNumberFormat="1" applyBorder="1" applyAlignment="1">
      <alignment horizontal="right" vertical="top"/>
    </xf>
    <xf numFmtId="176" fontId="0" fillId="0" borderId="24" xfId="0" applyNumberFormat="1" applyBorder="1" applyAlignment="1">
      <alignment horizontal="right" vertical="top"/>
    </xf>
    <xf numFmtId="176" fontId="0" fillId="0" borderId="13" xfId="0" applyNumberFormat="1" applyBorder="1" applyAlignment="1">
      <alignment horizontal="center" vertical="top"/>
    </xf>
    <xf numFmtId="0" fontId="4" fillId="36" borderId="13" xfId="0" applyFont="1" applyFill="1" applyBorder="1" applyAlignment="1">
      <alignment horizontal="center" vertical="top" wrapText="1"/>
    </xf>
    <xf numFmtId="0" fontId="0" fillId="42" borderId="33" xfId="0" applyFill="1" applyBorder="1" applyAlignment="1">
      <alignment horizontal="center" vertical="top"/>
    </xf>
    <xf numFmtId="0" fontId="0" fillId="42" borderId="42" xfId="0" applyFill="1" applyBorder="1" applyAlignment="1">
      <alignment horizontal="center" vertical="top"/>
    </xf>
    <xf numFmtId="0" fontId="0" fillId="42" borderId="25" xfId="0" applyFill="1" applyBorder="1" applyAlignment="1">
      <alignment horizontal="center" vertical="top"/>
    </xf>
    <xf numFmtId="0" fontId="4" fillId="0" borderId="33" xfId="0" applyFont="1" applyFill="1" applyBorder="1" applyAlignment="1">
      <alignment horizontal="center" vertical="top" wrapText="1"/>
    </xf>
    <xf numFmtId="0" fontId="4" fillId="0" borderId="42" xfId="0" applyFont="1" applyFill="1" applyBorder="1" applyAlignment="1">
      <alignment horizontal="center" vertical="top" wrapText="1"/>
    </xf>
    <xf numFmtId="0" fontId="4" fillId="0" borderId="34" xfId="0" applyFont="1" applyBorder="1" applyAlignment="1">
      <alignment horizontal="center"/>
    </xf>
    <xf numFmtId="0" fontId="4" fillId="0" borderId="41" xfId="0" applyFont="1" applyBorder="1" applyAlignment="1">
      <alignment horizontal="center"/>
    </xf>
    <xf numFmtId="0" fontId="4" fillId="0" borderId="51" xfId="0" applyFont="1" applyBorder="1" applyAlignment="1">
      <alignment horizontal="center"/>
    </xf>
    <xf numFmtId="0" fontId="9" fillId="0" borderId="28" xfId="0" applyFont="1" applyBorder="1" applyAlignment="1">
      <alignment horizontal="left" vertical="center"/>
    </xf>
    <xf numFmtId="0" fontId="9" fillId="0" borderId="20" xfId="0" applyFont="1" applyBorder="1" applyAlignment="1">
      <alignment horizontal="left" vertical="center"/>
    </xf>
    <xf numFmtId="0" fontId="0" fillId="0" borderId="0" xfId="0" applyBorder="1" applyAlignment="1">
      <alignment horizontal="left"/>
    </xf>
    <xf numFmtId="0" fontId="0" fillId="0" borderId="11" xfId="0" applyBorder="1" applyAlignment="1">
      <alignment horizontal="left"/>
    </xf>
    <xf numFmtId="0" fontId="0" fillId="37" borderId="25" xfId="0" applyFill="1" applyBorder="1" applyAlignment="1" applyProtection="1">
      <alignment horizontal="left"/>
      <protection locked="0"/>
    </xf>
    <xf numFmtId="0" fontId="5" fillId="37" borderId="25" xfId="0" applyFont="1" applyFill="1" applyBorder="1" applyAlignment="1" applyProtection="1">
      <alignment horizontal="center"/>
      <protection locked="0"/>
    </xf>
    <xf numFmtId="0" fontId="0" fillId="0" borderId="41" xfId="0" applyFont="1" applyBorder="1" applyAlignment="1">
      <alignment horizontal="left"/>
    </xf>
    <xf numFmtId="0" fontId="0" fillId="0" borderId="51" xfId="0" applyFont="1" applyBorder="1" applyAlignment="1">
      <alignment horizontal="left"/>
    </xf>
    <xf numFmtId="0" fontId="5" fillId="0" borderId="28" xfId="0" applyFont="1" applyBorder="1" applyAlignment="1" applyProtection="1">
      <alignment horizontal="center"/>
      <protection/>
    </xf>
    <xf numFmtId="0" fontId="5" fillId="0" borderId="20" xfId="0" applyFont="1" applyBorder="1" applyAlignment="1" applyProtection="1">
      <alignment horizontal="center"/>
      <protection/>
    </xf>
    <xf numFmtId="0" fontId="0" fillId="0" borderId="28" xfId="0" applyBorder="1" applyAlignment="1" applyProtection="1">
      <alignment horizontal="center"/>
      <protection/>
    </xf>
    <xf numFmtId="0" fontId="0" fillId="0" borderId="41" xfId="0" applyBorder="1" applyAlignment="1">
      <alignment horizontal="center"/>
    </xf>
    <xf numFmtId="0" fontId="0" fillId="0" borderId="41" xfId="0" applyBorder="1" applyAlignment="1">
      <alignment/>
    </xf>
    <xf numFmtId="0" fontId="0" fillId="0" borderId="0" xfId="0" applyBorder="1" applyAlignment="1">
      <alignment horizont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4" fillId="34" borderId="32" xfId="0" applyFont="1" applyFill="1" applyBorder="1" applyAlignment="1">
      <alignment horizontal="center" vertical="center"/>
    </xf>
    <xf numFmtId="0" fontId="4" fillId="34" borderId="31" xfId="0" applyFont="1" applyFill="1" applyBorder="1" applyAlignment="1">
      <alignment horizontal="center" vertical="center"/>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Border="1" applyAlignment="1">
      <alignment/>
    </xf>
    <xf numFmtId="7" fontId="44" fillId="0" borderId="25" xfId="44" applyNumberFormat="1" applyFont="1" applyBorder="1" applyAlignment="1" applyProtection="1">
      <alignment horizontal="left"/>
      <protection locked="0"/>
    </xf>
    <xf numFmtId="0" fontId="4" fillId="0" borderId="61" xfId="0" applyFont="1" applyBorder="1" applyAlignment="1">
      <alignment horizontal="left" vertical="top" wrapText="1"/>
    </xf>
    <xf numFmtId="0" fontId="4" fillId="0" borderId="0" xfId="0" applyFont="1" applyBorder="1" applyAlignment="1">
      <alignment horizontal="left" vertical="top" wrapText="1"/>
    </xf>
    <xf numFmtId="175" fontId="40" fillId="0" borderId="61" xfId="0" applyNumberFormat="1" applyFont="1" applyBorder="1" applyAlignment="1" applyProtection="1">
      <alignment horizontal="center" vertical="center" wrapText="1"/>
      <protection locked="0"/>
    </xf>
    <xf numFmtId="175" fontId="40" fillId="0" borderId="0" xfId="0" applyNumberFormat="1" applyFont="1" applyBorder="1" applyAlignment="1" applyProtection="1">
      <alignment horizontal="center" vertical="center" wrapText="1"/>
      <protection locked="0"/>
    </xf>
    <xf numFmtId="175" fontId="40" fillId="0" borderId="11" xfId="0" applyNumberFormat="1" applyFont="1" applyBorder="1" applyAlignment="1" applyProtection="1">
      <alignment horizontal="center" vertical="center" wrapText="1"/>
      <protection locked="0"/>
    </xf>
    <xf numFmtId="175" fontId="3" fillId="0" borderId="62" xfId="0" applyNumberFormat="1" applyFont="1" applyFill="1" applyBorder="1" applyAlignment="1" applyProtection="1">
      <alignment horizontal="center" vertical="center" wrapText="1"/>
      <protection/>
    </xf>
    <xf numFmtId="175" fontId="3" fillId="0" borderId="63" xfId="0" applyNumberFormat="1" applyFont="1" applyFill="1" applyBorder="1" applyAlignment="1" applyProtection="1">
      <alignment horizontal="center" vertical="center" wrapText="1"/>
      <protection/>
    </xf>
    <xf numFmtId="175" fontId="3" fillId="0" borderId="64" xfId="0" applyNumberFormat="1" applyFont="1" applyFill="1" applyBorder="1" applyAlignment="1" applyProtection="1">
      <alignment horizontal="center" vertical="center" wrapText="1"/>
      <protection/>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0" xfId="0" applyFont="1" applyBorder="1" applyAlignment="1">
      <alignment horizontal="left" vertical="center" wrapText="1"/>
    </xf>
    <xf numFmtId="0" fontId="0" fillId="37" borderId="0" xfId="0" applyFill="1" applyBorder="1" applyAlignment="1">
      <alignment horizontal="left"/>
    </xf>
    <xf numFmtId="0" fontId="0" fillId="37" borderId="0" xfId="0" applyFont="1" applyFill="1" applyBorder="1" applyAlignment="1" applyProtection="1">
      <alignment horizontal="left"/>
      <protection locked="0"/>
    </xf>
    <xf numFmtId="0" fontId="46" fillId="0" borderId="16" xfId="0" applyFont="1" applyFill="1" applyBorder="1" applyAlignment="1" applyProtection="1">
      <alignment horizontal="center" vertical="center"/>
      <protection locked="0"/>
    </xf>
    <xf numFmtId="0" fontId="5" fillId="0" borderId="0" xfId="0" applyFont="1" applyBorder="1" applyAlignment="1">
      <alignment horizontal="right" vertical="center"/>
    </xf>
    <xf numFmtId="0" fontId="5" fillId="0" borderId="11" xfId="0" applyFont="1" applyBorder="1" applyAlignment="1">
      <alignment horizontal="right" vertical="center"/>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51" xfId="0" applyFont="1" applyBorder="1" applyAlignment="1">
      <alignment horizontal="left" vertical="center" wrapText="1"/>
    </xf>
    <xf numFmtId="0" fontId="5" fillId="0" borderId="34" xfId="0" applyFont="1" applyBorder="1" applyAlignment="1">
      <alignment horizontal="right" vertical="center"/>
    </xf>
    <xf numFmtId="0" fontId="5" fillId="0" borderId="41" xfId="0" applyFont="1" applyBorder="1" applyAlignment="1">
      <alignment horizontal="right" vertical="center"/>
    </xf>
    <xf numFmtId="0" fontId="5" fillId="0" borderId="51" xfId="0" applyFont="1" applyBorder="1" applyAlignment="1">
      <alignment horizontal="right" vertical="center"/>
    </xf>
    <xf numFmtId="0" fontId="5" fillId="0" borderId="27" xfId="0" applyFont="1" applyBorder="1" applyAlignment="1">
      <alignment horizontal="right" vertical="center"/>
    </xf>
    <xf numFmtId="0" fontId="5" fillId="0" borderId="28" xfId="0" applyFont="1" applyBorder="1" applyAlignment="1">
      <alignment horizontal="right" vertical="center"/>
    </xf>
    <xf numFmtId="0" fontId="5" fillId="0" borderId="20" xfId="0" applyFont="1" applyBorder="1" applyAlignment="1">
      <alignment horizontal="right" vertical="center"/>
    </xf>
    <xf numFmtId="44" fontId="45" fillId="0" borderId="34" xfId="44" applyFont="1" applyFill="1" applyBorder="1" applyAlignment="1" applyProtection="1">
      <alignment horizontal="center" vertical="center"/>
      <protection locked="0"/>
    </xf>
    <xf numFmtId="44" fontId="45" fillId="0" borderId="51" xfId="44" applyFont="1" applyFill="1" applyBorder="1" applyAlignment="1" applyProtection="1">
      <alignment horizontal="center" vertical="center"/>
      <protection locked="0"/>
    </xf>
    <xf numFmtId="44" fontId="45" fillId="0" borderId="27" xfId="44" applyFont="1" applyFill="1" applyBorder="1" applyAlignment="1" applyProtection="1">
      <alignment horizontal="center" vertical="center"/>
      <protection locked="0"/>
    </xf>
    <xf numFmtId="44" fontId="45" fillId="0" borderId="20" xfId="44" applyFont="1" applyFill="1" applyBorder="1" applyAlignment="1" applyProtection="1">
      <alignment horizontal="center" vertical="center"/>
      <protection locked="0"/>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6" xfId="0" applyFont="1" applyBorder="1" applyAlignment="1">
      <alignment/>
    </xf>
    <xf numFmtId="0" fontId="3" fillId="0" borderId="28" xfId="0" applyFont="1" applyBorder="1" applyAlignment="1">
      <alignment/>
    </xf>
    <xf numFmtId="0" fontId="2" fillId="0" borderId="66" xfId="0" applyFont="1" applyBorder="1" applyAlignment="1">
      <alignment/>
    </xf>
    <xf numFmtId="0" fontId="2" fillId="0" borderId="30" xfId="0" applyFont="1" applyBorder="1" applyAlignment="1">
      <alignment/>
    </xf>
    <xf numFmtId="0" fontId="2" fillId="0" borderId="10"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67" xfId="0" applyFont="1" applyBorder="1" applyAlignment="1" applyProtection="1">
      <alignment horizontal="center" vertical="top" wrapText="1"/>
      <protection locked="0"/>
    </xf>
    <xf numFmtId="0" fontId="2" fillId="0" borderId="25" xfId="0" applyFont="1" applyBorder="1" applyAlignment="1" applyProtection="1">
      <alignment horizontal="center" vertical="top" wrapText="1"/>
      <protection locked="0"/>
    </xf>
    <xf numFmtId="0" fontId="2" fillId="0" borderId="0" xfId="0" applyFont="1" applyBorder="1" applyAlignment="1" applyProtection="1">
      <alignment horizontal="center" vertical="top"/>
      <protection locked="0"/>
    </xf>
    <xf numFmtId="0" fontId="2" fillId="0" borderId="25" xfId="0" applyFont="1" applyBorder="1" applyAlignment="1" applyProtection="1">
      <alignment horizontal="center" vertical="top"/>
      <protection locked="0"/>
    </xf>
    <xf numFmtId="0" fontId="2" fillId="0" borderId="0" xfId="0" applyFont="1" applyBorder="1" applyAlignment="1" applyProtection="1">
      <alignment horizontal="center" vertical="center"/>
      <protection locked="0"/>
    </xf>
    <xf numFmtId="0" fontId="5" fillId="0" borderId="10" xfId="0" applyFont="1" applyBorder="1" applyAlignment="1">
      <alignment horizontal="right" vertical="center" wrapText="1"/>
    </xf>
    <xf numFmtId="0" fontId="5" fillId="0" borderId="0" xfId="0" applyFont="1" applyBorder="1" applyAlignment="1">
      <alignment horizontal="right" vertical="center" wrapText="1"/>
    </xf>
    <xf numFmtId="0" fontId="5" fillId="0" borderId="10" xfId="0" applyFont="1" applyBorder="1" applyAlignment="1">
      <alignment horizontal="right" vertical="center"/>
    </xf>
    <xf numFmtId="171" fontId="42" fillId="0" borderId="16" xfId="0" applyNumberFormat="1" applyFont="1" applyFill="1" applyBorder="1" applyAlignment="1" applyProtection="1">
      <alignment horizontal="center" vertical="center"/>
      <protection locked="0"/>
    </xf>
    <xf numFmtId="0" fontId="4" fillId="34" borderId="55"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7" fontId="44" fillId="0" borderId="25" xfId="44" applyNumberFormat="1" applyFont="1" applyBorder="1" applyAlignment="1" applyProtection="1">
      <alignment horizontal="center"/>
      <protection locked="0"/>
    </xf>
    <xf numFmtId="0" fontId="0" fillId="0" borderId="0" xfId="0" applyFont="1" applyBorder="1" applyAlignment="1">
      <alignment/>
    </xf>
    <xf numFmtId="0" fontId="4" fillId="0" borderId="10" xfId="0" applyFont="1" applyBorder="1" applyAlignment="1" applyProtection="1">
      <alignment horizontal="center" vertical="top" wrapText="1"/>
      <protection/>
    </xf>
    <xf numFmtId="0" fontId="4" fillId="0" borderId="0" xfId="0" applyFont="1" applyBorder="1" applyAlignment="1" applyProtection="1">
      <alignment horizontal="center" vertical="top" wrapText="1"/>
      <protection/>
    </xf>
    <xf numFmtId="0" fontId="4" fillId="0" borderId="11" xfId="0" applyFont="1" applyBorder="1" applyAlignment="1" applyProtection="1">
      <alignment horizontal="center" vertical="top" wrapText="1"/>
      <protection/>
    </xf>
    <xf numFmtId="0" fontId="4" fillId="0" borderId="27"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20" xfId="0" applyFont="1" applyBorder="1" applyAlignment="1" applyProtection="1">
      <alignment horizontal="center" vertical="top" wrapText="1"/>
      <protection/>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21" fillId="0" borderId="41" xfId="0" applyFont="1" applyBorder="1" applyAlignment="1">
      <alignment horizontal="center" vertical="center"/>
    </xf>
    <xf numFmtId="0" fontId="21" fillId="0" borderId="30" xfId="0" applyFont="1" applyBorder="1" applyAlignment="1">
      <alignment horizontal="center" vertical="center"/>
    </xf>
    <xf numFmtId="0" fontId="0" fillId="34" borderId="32" xfId="0" applyFill="1" applyBorder="1" applyAlignment="1">
      <alignment horizontal="center" vertical="top"/>
    </xf>
    <xf numFmtId="0" fontId="13" fillId="0" borderId="43"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0" fillId="0" borderId="69" xfId="0" applyFont="1" applyBorder="1" applyAlignment="1" applyProtection="1">
      <alignment horizontal="left" vertical="center" wrapText="1"/>
      <protection/>
    </xf>
    <xf numFmtId="0" fontId="0" fillId="0" borderId="70" xfId="0" applyFont="1" applyBorder="1" applyAlignment="1" applyProtection="1">
      <alignment horizontal="left" vertical="center" wrapText="1"/>
      <protection/>
    </xf>
    <xf numFmtId="0" fontId="0" fillId="0" borderId="71" xfId="0" applyFont="1" applyBorder="1" applyAlignment="1" applyProtection="1">
      <alignment horizontal="left" vertical="center" wrapText="1"/>
      <protection/>
    </xf>
    <xf numFmtId="0" fontId="0" fillId="37" borderId="11" xfId="0" applyFill="1" applyBorder="1" applyAlignment="1">
      <alignment horizontal="left"/>
    </xf>
    <xf numFmtId="0" fontId="0" fillId="0" borderId="0" xfId="0" applyFont="1" applyBorder="1" applyAlignment="1">
      <alignment horizontal="left"/>
    </xf>
    <xf numFmtId="0" fontId="34" fillId="0" borderId="34" xfId="0" applyFont="1" applyBorder="1" applyAlignment="1" applyProtection="1">
      <alignment horizontal="center" vertical="center" wrapText="1"/>
      <protection/>
    </xf>
    <xf numFmtId="0" fontId="34" fillId="0" borderId="41" xfId="0" applyFont="1" applyBorder="1" applyAlignment="1" applyProtection="1">
      <alignment horizontal="center" vertical="center" wrapText="1"/>
      <protection/>
    </xf>
    <xf numFmtId="0" fontId="34" fillId="0" borderId="51" xfId="0" applyFont="1" applyBorder="1" applyAlignment="1" applyProtection="1">
      <alignment horizontal="center" vertical="center" wrapText="1"/>
      <protection/>
    </xf>
    <xf numFmtId="0" fontId="92" fillId="0" borderId="10" xfId="0" applyFont="1" applyBorder="1" applyAlignment="1" applyProtection="1">
      <alignment horizontal="center" vertical="center" wrapText="1"/>
      <protection/>
    </xf>
    <xf numFmtId="0" fontId="92" fillId="0" borderId="0" xfId="0" applyFont="1" applyBorder="1" applyAlignment="1" applyProtection="1">
      <alignment horizontal="center" vertical="center" wrapText="1"/>
      <protection/>
    </xf>
    <xf numFmtId="0" fontId="92" fillId="0" borderId="11" xfId="0" applyFont="1" applyBorder="1" applyAlignment="1" applyProtection="1">
      <alignment horizontal="center" vertical="center" wrapText="1"/>
      <protection/>
    </xf>
    <xf numFmtId="0" fontId="34" fillId="0" borderId="27" xfId="0" applyFont="1" applyFill="1" applyBorder="1" applyAlignment="1" applyProtection="1">
      <alignment horizontal="center" vertical="center" wrapText="1"/>
      <protection/>
    </xf>
    <xf numFmtId="0" fontId="34" fillId="0" borderId="28"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xf>
    <xf numFmtId="0" fontId="0" fillId="0" borderId="10" xfId="0" applyFont="1" applyBorder="1" applyAlignment="1">
      <alignment horizontal="right" vertical="center"/>
    </xf>
    <xf numFmtId="0" fontId="0" fillId="0" borderId="0" xfId="0" applyFont="1" applyBorder="1" applyAlignment="1">
      <alignment horizontal="right"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0" fontId="93" fillId="0" borderId="34" xfId="0" applyFont="1" applyBorder="1" applyAlignment="1">
      <alignment horizontal="left" vertical="center"/>
    </xf>
    <xf numFmtId="0" fontId="93" fillId="0" borderId="41" xfId="0" applyFont="1" applyBorder="1" applyAlignment="1">
      <alignment horizontal="left" vertical="center"/>
    </xf>
    <xf numFmtId="0" fontId="93" fillId="0" borderId="51" xfId="0" applyFont="1" applyBorder="1" applyAlignment="1">
      <alignment horizontal="left" vertical="center"/>
    </xf>
    <xf numFmtId="0" fontId="93" fillId="0" borderId="10" xfId="0" applyFont="1" applyBorder="1" applyAlignment="1">
      <alignment horizontal="left" vertical="center"/>
    </xf>
    <xf numFmtId="0" fontId="93" fillId="0" borderId="0" xfId="0" applyFont="1" applyBorder="1" applyAlignment="1">
      <alignment horizontal="left" vertical="center"/>
    </xf>
    <xf numFmtId="0" fontId="93" fillId="0" borderId="11" xfId="0" applyFont="1" applyBorder="1" applyAlignment="1">
      <alignment horizontal="left" vertical="center"/>
    </xf>
    <xf numFmtId="0" fontId="36" fillId="0" borderId="11" xfId="0" applyFont="1" applyBorder="1" applyAlignment="1">
      <alignment horizontal="center" vertical="center" wrapText="1"/>
    </xf>
    <xf numFmtId="0" fontId="0" fillId="0" borderId="10" xfId="0" applyFont="1" applyBorder="1" applyAlignment="1">
      <alignment horizontal="right"/>
    </xf>
    <xf numFmtId="0" fontId="0" fillId="0" borderId="11" xfId="0" applyFont="1" applyBorder="1" applyAlignment="1">
      <alignment horizontal="right"/>
    </xf>
    <xf numFmtId="0" fontId="0" fillId="0" borderId="0" xfId="0" applyBorder="1" applyAlignment="1">
      <alignment horizontal="left" vertical="center"/>
    </xf>
    <xf numFmtId="0" fontId="4" fillId="34" borderId="72"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7" fillId="0" borderId="55" xfId="0" applyFont="1" applyBorder="1" applyAlignment="1" applyProtection="1">
      <alignment horizontal="left" vertical="center" shrinkToFit="1"/>
      <protection locked="0"/>
    </xf>
    <xf numFmtId="0" fontId="47" fillId="0" borderId="36" xfId="0" applyFont="1" applyBorder="1" applyAlignment="1" applyProtection="1">
      <alignment horizontal="left" vertical="center" shrinkToFit="1"/>
      <protection locked="0"/>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73" xfId="0" applyFont="1" applyBorder="1" applyAlignment="1">
      <alignment vertical="center" wrapText="1"/>
    </xf>
    <xf numFmtId="0" fontId="4" fillId="0" borderId="65" xfId="0" applyFont="1" applyBorder="1" applyAlignment="1">
      <alignment horizontal="right" vertical="center" wrapText="1"/>
    </xf>
    <xf numFmtId="0" fontId="4" fillId="0" borderId="66" xfId="0" applyFont="1" applyBorder="1" applyAlignment="1">
      <alignment horizontal="right" vertical="center" wrapText="1"/>
    </xf>
    <xf numFmtId="0" fontId="4" fillId="0" borderId="30" xfId="0" applyFont="1" applyBorder="1" applyAlignment="1">
      <alignment horizontal="right" vertical="center" wrapText="1"/>
    </xf>
    <xf numFmtId="0" fontId="4" fillId="0" borderId="0" xfId="0" applyFont="1" applyBorder="1" applyAlignment="1">
      <alignment horizontal="left"/>
    </xf>
    <xf numFmtId="0" fontId="4" fillId="0" borderId="41" xfId="0" applyFont="1" applyBorder="1" applyAlignment="1">
      <alignment horizontal="left"/>
    </xf>
    <xf numFmtId="0" fontId="0" fillId="0" borderId="34" xfId="0" applyFont="1" applyBorder="1" applyAlignment="1">
      <alignment horizontal="left"/>
    </xf>
    <xf numFmtId="0" fontId="0" fillId="0" borderId="41" xfId="0" applyFont="1" applyBorder="1" applyAlignment="1">
      <alignment horizontal="left"/>
    </xf>
    <xf numFmtId="0" fontId="0" fillId="0" borderId="51" xfId="0" applyFont="1" applyBorder="1" applyAlignment="1">
      <alignment horizontal="left"/>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4" fillId="0" borderId="65" xfId="0" applyFont="1" applyFill="1" applyBorder="1" applyAlignment="1">
      <alignment horizontal="center" vertical="center"/>
    </xf>
    <xf numFmtId="0" fontId="4" fillId="0" borderId="30" xfId="0" applyFont="1" applyFill="1" applyBorder="1" applyAlignment="1">
      <alignment horizontal="center" vertical="center"/>
    </xf>
    <xf numFmtId="14" fontId="9" fillId="0" borderId="65" xfId="0" applyNumberFormat="1" applyFont="1" applyBorder="1" applyAlignment="1" applyProtection="1">
      <alignment horizontal="right" vertical="center" wrapText="1"/>
      <protection locked="0"/>
    </xf>
    <xf numFmtId="14" fontId="9" fillId="0" borderId="30" xfId="0" applyNumberFormat="1" applyFont="1" applyBorder="1" applyAlignment="1" applyProtection="1">
      <alignment horizontal="right" vertical="center" wrapText="1"/>
      <protection locked="0"/>
    </xf>
    <xf numFmtId="0" fontId="0" fillId="0" borderId="0" xfId="0" applyAlignment="1">
      <alignment horizontal="center"/>
    </xf>
    <xf numFmtId="0" fontId="5" fillId="0" borderId="25"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68" xfId="0" applyFont="1" applyBorder="1" applyAlignment="1">
      <alignment vertical="top"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35" xfId="0" applyFont="1" applyBorder="1" applyAlignment="1">
      <alignment horizontal="center" vertical="center"/>
    </xf>
    <xf numFmtId="0" fontId="0" fillId="0" borderId="10" xfId="0" applyFont="1" applyBorder="1" applyAlignment="1">
      <alignment horizontal="left" vertical="top"/>
    </xf>
    <xf numFmtId="0" fontId="0" fillId="0" borderId="11" xfId="0" applyBorder="1" applyAlignment="1">
      <alignment horizontal="left" vertical="top"/>
    </xf>
    <xf numFmtId="0" fontId="3" fillId="0" borderId="34" xfId="0" applyFont="1" applyBorder="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73" xfId="0" applyFont="1" applyBorder="1" applyAlignment="1">
      <alignment horizontal="left" vertical="center"/>
    </xf>
    <xf numFmtId="0" fontId="0" fillId="0" borderId="45" xfId="0" applyFont="1" applyBorder="1" applyAlignment="1">
      <alignment horizontal="left"/>
    </xf>
    <xf numFmtId="0" fontId="9" fillId="0" borderId="55"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171" fontId="5" fillId="0" borderId="25" xfId="0" applyNumberFormat="1" applyFont="1" applyBorder="1" applyAlignment="1">
      <alignment horizontal="center"/>
    </xf>
    <xf numFmtId="0" fontId="0" fillId="0" borderId="0" xfId="0" applyAlignment="1">
      <alignment horizontal="right"/>
    </xf>
    <xf numFmtId="0" fontId="0" fillId="0" borderId="66" xfId="0" applyBorder="1" applyAlignment="1">
      <alignment horizontal="center" vertical="center"/>
    </xf>
    <xf numFmtId="0" fontId="0" fillId="0" borderId="30" xfId="0" applyBorder="1" applyAlignment="1">
      <alignment horizontal="center" vertical="center"/>
    </xf>
    <xf numFmtId="0" fontId="0" fillId="0" borderId="41" xfId="0" applyBorder="1" applyAlignment="1">
      <alignment horizontal="left" vertical="center"/>
    </xf>
    <xf numFmtId="0" fontId="0" fillId="0" borderId="51" xfId="0" applyBorder="1" applyAlignment="1">
      <alignment horizontal="left" vertical="center"/>
    </xf>
    <xf numFmtId="0" fontId="5" fillId="0" borderId="67" xfId="0" applyFont="1" applyBorder="1" applyAlignment="1">
      <alignment horizontal="left" vertical="center"/>
    </xf>
    <xf numFmtId="0" fontId="5" fillId="0" borderId="25" xfId="0" applyFont="1" applyBorder="1" applyAlignment="1">
      <alignment horizontal="left" vertical="center"/>
    </xf>
    <xf numFmtId="0" fontId="5" fillId="0" borderId="74" xfId="0" applyFont="1" applyBorder="1" applyAlignment="1">
      <alignment horizontal="left"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1" fillId="0" borderId="10" xfId="0" applyFont="1" applyBorder="1" applyAlignment="1">
      <alignment horizontal="right" vertical="center"/>
    </xf>
    <xf numFmtId="0" fontId="0" fillId="0" borderId="0" xfId="0" applyBorder="1" applyAlignment="1">
      <alignment horizontal="right"/>
    </xf>
    <xf numFmtId="0" fontId="4" fillId="39" borderId="26" xfId="0" applyFont="1" applyFill="1" applyBorder="1" applyAlignment="1">
      <alignment horizontal="center" vertical="center"/>
    </xf>
    <xf numFmtId="0" fontId="0" fillId="39" borderId="75" xfId="0" applyFill="1" applyBorder="1" applyAlignment="1">
      <alignment/>
    </xf>
    <xf numFmtId="0" fontId="33" fillId="0" borderId="76" xfId="0" applyFont="1" applyBorder="1" applyAlignment="1">
      <alignment horizontal="left" vertical="top"/>
    </xf>
    <xf numFmtId="0" fontId="33" fillId="0" borderId="26" xfId="0" applyFont="1" applyBorder="1" applyAlignment="1">
      <alignment horizontal="left" vertical="top"/>
    </xf>
    <xf numFmtId="0" fontId="0" fillId="0" borderId="33"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4" fillId="39" borderId="26" xfId="0" applyFont="1" applyFill="1" applyBorder="1" applyAlignment="1">
      <alignment horizontal="center" vertical="center" wrapText="1"/>
    </xf>
    <xf numFmtId="0" fontId="0" fillId="39" borderId="75" xfId="0" applyFill="1" applyBorder="1" applyAlignment="1">
      <alignment vertical="center"/>
    </xf>
    <xf numFmtId="0" fontId="4" fillId="0" borderId="39" xfId="0" applyFont="1" applyBorder="1" applyAlignment="1">
      <alignment horizontal="center" vertical="center" wrapText="1"/>
    </xf>
    <xf numFmtId="0" fontId="4" fillId="0" borderId="3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2" xfId="0" applyFont="1" applyFill="1" applyBorder="1" applyAlignment="1">
      <alignment horizontal="center" vertical="center"/>
    </xf>
    <xf numFmtId="0" fontId="0" fillId="0" borderId="0" xfId="0" applyAlignment="1">
      <alignment/>
    </xf>
    <xf numFmtId="0" fontId="3" fillId="0" borderId="10"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4" fillId="0" borderId="55" xfId="0" applyFont="1" applyBorder="1" applyAlignment="1">
      <alignment horizontal="center" wrapText="1"/>
    </xf>
    <xf numFmtId="0" fontId="0" fillId="0" borderId="42" xfId="0" applyFont="1" applyBorder="1" applyAlignment="1">
      <alignment horizont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55"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Alignment="1">
      <alignment horizontal="left" vertical="center"/>
    </xf>
    <xf numFmtId="0" fontId="4" fillId="0" borderId="31" xfId="0" applyFont="1" applyBorder="1" applyAlignment="1">
      <alignment horizontal="center" vertical="center" wrapText="1"/>
    </xf>
    <xf numFmtId="0" fontId="1" fillId="0" borderId="33"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9" fillId="0" borderId="29"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0" fillId="0" borderId="33" xfId="0" applyFont="1" applyBorder="1" applyAlignment="1" applyProtection="1">
      <alignment vertical="center" shrinkToFit="1"/>
      <protection locked="0"/>
    </xf>
    <xf numFmtId="0" fontId="0" fillId="0" borderId="42" xfId="0" applyFont="1" applyBorder="1" applyAlignment="1" applyProtection="1">
      <alignment vertical="center" shrinkToFit="1"/>
      <protection locked="0"/>
    </xf>
    <xf numFmtId="0" fontId="1" fillId="0" borderId="13" xfId="0" applyFont="1" applyBorder="1" applyAlignment="1" applyProtection="1">
      <alignment horizontal="left" vertical="center" wrapText="1"/>
      <protection locked="0"/>
    </xf>
    <xf numFmtId="0" fontId="1" fillId="0" borderId="10" xfId="0" applyFont="1" applyBorder="1" applyAlignment="1">
      <alignment horizontal="right" vertical="center" wrapText="1"/>
    </xf>
    <xf numFmtId="0" fontId="0" fillId="0" borderId="0" xfId="0" applyBorder="1" applyAlignment="1">
      <alignment horizontal="right" wrapText="1"/>
    </xf>
    <xf numFmtId="0" fontId="0" fillId="0" borderId="33" xfId="0" applyFont="1" applyBorder="1" applyAlignment="1" applyProtection="1">
      <alignment vertical="center" shrinkToFit="1"/>
      <protection locked="0"/>
    </xf>
    <xf numFmtId="0" fontId="0" fillId="0" borderId="13" xfId="0" applyFont="1" applyBorder="1" applyAlignment="1" applyProtection="1">
      <alignment vertical="center" shrinkToFit="1"/>
      <protection locked="0"/>
    </xf>
    <xf numFmtId="0" fontId="0" fillId="39" borderId="75" xfId="0" applyFont="1" applyFill="1" applyBorder="1" applyAlignment="1">
      <alignment/>
    </xf>
    <xf numFmtId="0" fontId="1" fillId="0" borderId="33" xfId="0" applyFont="1" applyBorder="1" applyAlignment="1" applyProtection="1">
      <alignment horizontal="left" vertical="center" wrapText="1"/>
      <protection locked="0"/>
    </xf>
    <xf numFmtId="0" fontId="5" fillId="0" borderId="25" xfId="0" applyFont="1" applyBorder="1" applyAlignment="1">
      <alignment horizontal="center"/>
    </xf>
    <xf numFmtId="171" fontId="5" fillId="0" borderId="25" xfId="0" applyNumberFormat="1" applyFont="1" applyBorder="1" applyAlignment="1">
      <alignment horizontal="center"/>
    </xf>
    <xf numFmtId="0" fontId="51" fillId="0" borderId="65" xfId="0" applyFont="1" applyBorder="1" applyAlignment="1">
      <alignment horizontal="center" vertical="center" wrapText="1"/>
    </xf>
    <xf numFmtId="0" fontId="51" fillId="0" borderId="66" xfId="0" applyFont="1" applyBorder="1" applyAlignment="1">
      <alignment horizontal="center" vertical="center" wrapText="1"/>
    </xf>
    <xf numFmtId="0" fontId="51" fillId="0" borderId="30" xfId="0" applyFont="1" applyBorder="1" applyAlignment="1">
      <alignment horizontal="center" vertical="center" wrapText="1"/>
    </xf>
    <xf numFmtId="0" fontId="0" fillId="0" borderId="11" xfId="0" applyBorder="1" applyAlignment="1">
      <alignment horizontal="left" vertical="center"/>
    </xf>
    <xf numFmtId="0" fontId="0" fillId="0" borderId="33" xfId="0" applyBorder="1" applyAlignment="1" applyProtection="1">
      <alignment vertical="center" shrinkToFit="1"/>
      <protection locked="0"/>
    </xf>
    <xf numFmtId="170" fontId="0" fillId="0" borderId="0" xfId="44" applyNumberFormat="1" applyFont="1" applyAlignment="1">
      <alignment/>
    </xf>
    <xf numFmtId="0" fontId="0" fillId="40" borderId="33" xfId="0" applyFill="1" applyBorder="1" applyAlignment="1" applyProtection="1">
      <alignment horizontal="left" vertical="center" shrinkToFit="1"/>
      <protection/>
    </xf>
    <xf numFmtId="0" fontId="0" fillId="40" borderId="31" xfId="0" applyFill="1" applyBorder="1" applyAlignment="1" applyProtection="1">
      <alignment horizontal="left" vertical="center" shrinkToFit="1"/>
      <protection/>
    </xf>
    <xf numFmtId="0" fontId="0" fillId="40" borderId="42" xfId="0" applyFill="1" applyBorder="1" applyAlignment="1" applyProtection="1">
      <alignment horizontal="left" vertical="center" shrinkToFit="1"/>
      <protection/>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33" fillId="40" borderId="76" xfId="0" applyFont="1" applyFill="1" applyBorder="1" applyAlignment="1" applyProtection="1">
      <alignment horizontal="right" vertical="center"/>
      <protection/>
    </xf>
    <xf numFmtId="0" fontId="33" fillId="40" borderId="26" xfId="0" applyFont="1" applyFill="1" applyBorder="1" applyAlignment="1" applyProtection="1">
      <alignment horizontal="right" vertical="center"/>
      <protection/>
    </xf>
    <xf numFmtId="0" fontId="33" fillId="40" borderId="75" xfId="0" applyFont="1" applyFill="1" applyBorder="1" applyAlignment="1" applyProtection="1">
      <alignment horizontal="right" vertical="center"/>
      <protection/>
    </xf>
    <xf numFmtId="0" fontId="5" fillId="0" borderId="76"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75"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3" fillId="0" borderId="30" xfId="0" applyFont="1" applyBorder="1" applyAlignment="1">
      <alignment horizontal="center" vertical="center"/>
    </xf>
    <xf numFmtId="0" fontId="4" fillId="40" borderId="33" xfId="0" applyFont="1" applyFill="1" applyBorder="1" applyAlignment="1" applyProtection="1">
      <alignment horizontal="center" vertical="center" wrapText="1"/>
      <protection/>
    </xf>
    <xf numFmtId="0" fontId="4" fillId="40" borderId="31" xfId="0" applyFont="1" applyFill="1" applyBorder="1" applyAlignment="1" applyProtection="1">
      <alignment horizontal="center" vertical="center" wrapText="1"/>
      <protection/>
    </xf>
    <xf numFmtId="0" fontId="4" fillId="40" borderId="42" xfId="0" applyFont="1" applyFill="1" applyBorder="1" applyAlignment="1" applyProtection="1">
      <alignment horizontal="center" vertical="center" wrapText="1"/>
      <protection/>
    </xf>
    <xf numFmtId="0" fontId="0" fillId="40" borderId="33" xfId="0" applyFont="1" applyFill="1" applyBorder="1" applyAlignment="1" applyProtection="1">
      <alignment horizontal="left" vertical="center" shrinkToFit="1"/>
      <protection/>
    </xf>
    <xf numFmtId="0" fontId="4" fillId="0" borderId="77" xfId="0" applyFont="1" applyBorder="1" applyAlignment="1">
      <alignment horizontal="center" wrapText="1"/>
    </xf>
    <xf numFmtId="0" fontId="4" fillId="0" borderId="24" xfId="0" applyFont="1" applyBorder="1" applyAlignment="1">
      <alignment horizontal="center" wrapText="1"/>
    </xf>
    <xf numFmtId="0" fontId="9" fillId="0" borderId="24" xfId="0" applyFont="1" applyBorder="1" applyAlignment="1">
      <alignment horizontal="center" wrapText="1"/>
    </xf>
    <xf numFmtId="0" fontId="1" fillId="0" borderId="29"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173" fontId="4" fillId="0" borderId="55" xfId="0" applyNumberFormat="1" applyFont="1" applyFill="1" applyBorder="1" applyAlignment="1">
      <alignment horizontal="center" vertical="center" wrapText="1"/>
    </xf>
    <xf numFmtId="0" fontId="0" fillId="34" borderId="33"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13"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31" fillId="0" borderId="55" xfId="0" applyFont="1" applyBorder="1" applyAlignment="1">
      <alignment horizontal="right" vertical="center" wrapText="1"/>
    </xf>
    <xf numFmtId="0" fontId="31" fillId="0" borderId="31" xfId="0" applyFont="1" applyBorder="1" applyAlignment="1">
      <alignment horizontal="right" vertical="center" wrapText="1"/>
    </xf>
    <xf numFmtId="0" fontId="31" fillId="0" borderId="36" xfId="0" applyFont="1" applyBorder="1" applyAlignment="1">
      <alignment horizontal="right" vertical="center" wrapText="1"/>
    </xf>
    <xf numFmtId="0" fontId="9" fillId="0" borderId="33" xfId="0" applyFont="1" applyBorder="1" applyAlignment="1" applyProtection="1">
      <alignment horizontal="center" vertical="center" wrapText="1" shrinkToFit="1"/>
      <protection locked="0"/>
    </xf>
    <xf numFmtId="0" fontId="9" fillId="0" borderId="42" xfId="0" applyFont="1" applyBorder="1" applyAlignment="1" applyProtection="1">
      <alignment horizontal="center" vertical="center" wrapText="1" shrinkToFit="1"/>
      <protection locked="0"/>
    </xf>
    <xf numFmtId="0" fontId="4" fillId="0" borderId="13" xfId="0" applyFont="1" applyBorder="1" applyAlignment="1">
      <alignment horizontal="center" wrapText="1"/>
    </xf>
    <xf numFmtId="0" fontId="1" fillId="0" borderId="78" xfId="0" applyFont="1" applyBorder="1" applyAlignment="1" applyProtection="1">
      <alignment horizontal="center" vertical="center" shrinkToFit="1"/>
      <protection locked="0"/>
    </xf>
    <xf numFmtId="0" fontId="1" fillId="0" borderId="49" xfId="0" applyFont="1"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13" xfId="0" applyFont="1" applyBorder="1" applyAlignment="1">
      <alignment horizontal="center" wrapText="1"/>
    </xf>
    <xf numFmtId="0" fontId="3" fillId="0" borderId="67" xfId="0" applyFont="1" applyBorder="1" applyAlignment="1">
      <alignment horizontal="left" vertical="center"/>
    </xf>
    <xf numFmtId="0" fontId="3" fillId="0" borderId="25" xfId="0" applyFont="1" applyBorder="1" applyAlignment="1">
      <alignment horizontal="left" vertical="center"/>
    </xf>
    <xf numFmtId="0" fontId="3" fillId="0" borderId="74" xfId="0" applyFont="1" applyBorder="1" applyAlignment="1">
      <alignment horizontal="left" vertical="center"/>
    </xf>
    <xf numFmtId="0" fontId="0" fillId="0" borderId="41" xfId="0" applyFont="1" applyBorder="1" applyAlignment="1">
      <alignment horizontal="left" vertical="center"/>
    </xf>
    <xf numFmtId="0" fontId="1" fillId="0" borderId="55"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shrinkToFit="1"/>
      <protection locked="0"/>
    </xf>
    <xf numFmtId="0" fontId="0" fillId="0" borderId="66" xfId="0" applyBorder="1" applyAlignment="1">
      <alignment horizontal="center"/>
    </xf>
    <xf numFmtId="0" fontId="0" fillId="0" borderId="30" xfId="0" applyBorder="1" applyAlignment="1">
      <alignment horizontal="center"/>
    </xf>
    <xf numFmtId="0" fontId="32" fillId="0" borderId="55" xfId="0" applyFont="1" applyBorder="1" applyAlignment="1">
      <alignment horizontal="right" vertical="center" wrapText="1"/>
    </xf>
    <xf numFmtId="0" fontId="32" fillId="0" borderId="31" xfId="0" applyFont="1" applyBorder="1" applyAlignment="1">
      <alignment horizontal="right" vertical="center" wrapText="1"/>
    </xf>
    <xf numFmtId="0" fontId="32" fillId="0" borderId="36" xfId="0" applyFont="1" applyBorder="1" applyAlignment="1">
      <alignment horizontal="right" vertical="center" wrapText="1"/>
    </xf>
    <xf numFmtId="0" fontId="3" fillId="0" borderId="41"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191" fontId="44" fillId="0" borderId="65" xfId="44" applyNumberFormat="1" applyFont="1" applyBorder="1" applyAlignment="1" applyProtection="1">
      <alignment horizontal="center" vertical="center"/>
      <protection locked="0"/>
    </xf>
    <xf numFmtId="191" fontId="44" fillId="0" borderId="30" xfId="44" applyNumberFormat="1" applyFont="1" applyBorder="1" applyAlignment="1" applyProtection="1">
      <alignment horizontal="center" vertical="center"/>
      <protection locked="0"/>
    </xf>
    <xf numFmtId="0" fontId="0" fillId="0" borderId="76" xfId="0" applyFont="1" applyBorder="1" applyAlignment="1">
      <alignment horizontal="left" vertical="center" wrapText="1"/>
    </xf>
    <xf numFmtId="0" fontId="0" fillId="0" borderId="26" xfId="0" applyFont="1" applyBorder="1" applyAlignment="1">
      <alignment horizontal="left" vertical="center" wrapText="1"/>
    </xf>
    <xf numFmtId="0" fontId="0" fillId="0" borderId="75"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31" fillId="0" borderId="55" xfId="0" applyFont="1" applyBorder="1" applyAlignment="1">
      <alignment horizontal="right" vertical="center"/>
    </xf>
    <xf numFmtId="0" fontId="31" fillId="0" borderId="31" xfId="0" applyFont="1" applyBorder="1" applyAlignment="1">
      <alignment horizontal="right" vertical="center"/>
    </xf>
    <xf numFmtId="0" fontId="0"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5" fillId="0" borderId="55"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5" fillId="41" borderId="29" xfId="0" applyFont="1" applyFill="1" applyBorder="1" applyAlignment="1">
      <alignment horizontal="center" vertical="center"/>
    </xf>
    <xf numFmtId="0" fontId="55" fillId="41" borderId="13" xfId="0" applyFont="1" applyFill="1" applyBorder="1" applyAlignment="1">
      <alignment horizontal="center" vertical="center"/>
    </xf>
    <xf numFmtId="0" fontId="12" fillId="0" borderId="13" xfId="0" applyFont="1" applyFill="1" applyBorder="1" applyAlignment="1">
      <alignment horizontal="center" vertical="center"/>
    </xf>
    <xf numFmtId="0" fontId="55" fillId="41" borderId="55" xfId="0" applyFont="1" applyFill="1" applyBorder="1" applyAlignment="1">
      <alignment horizontal="center" vertical="center"/>
    </xf>
    <xf numFmtId="0" fontId="55" fillId="41" borderId="31" xfId="0" applyFont="1" applyFill="1" applyBorder="1" applyAlignment="1">
      <alignment horizontal="center" vertical="center"/>
    </xf>
    <xf numFmtId="0" fontId="56" fillId="41" borderId="42" xfId="0" applyFont="1" applyFill="1" applyBorder="1" applyAlignment="1">
      <alignment horizontal="center"/>
    </xf>
    <xf numFmtId="0" fontId="0" fillId="0" borderId="29" xfId="0" applyFill="1" applyBorder="1" applyAlignment="1">
      <alignment horizontal="center"/>
    </xf>
    <xf numFmtId="0" fontId="0" fillId="0" borderId="13" xfId="0" applyFill="1" applyBorder="1" applyAlignment="1">
      <alignment horizontal="center"/>
    </xf>
    <xf numFmtId="0" fontId="9" fillId="0" borderId="29" xfId="0" applyFont="1" applyBorder="1" applyAlignment="1">
      <alignment horizontal="left" vertical="center"/>
    </xf>
    <xf numFmtId="0" fontId="9" fillId="0" borderId="13" xfId="0" applyFont="1" applyBorder="1" applyAlignment="1">
      <alignment horizontal="left" vertical="center"/>
    </xf>
    <xf numFmtId="44" fontId="39" fillId="0" borderId="13" xfId="44" applyFont="1" applyBorder="1" applyAlignment="1" applyProtection="1">
      <alignment horizontal="left" vertical="center"/>
      <protection locked="0"/>
    </xf>
    <xf numFmtId="0" fontId="12" fillId="0" borderId="55"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locked="0"/>
    </xf>
    <xf numFmtId="0" fontId="9" fillId="41" borderId="55" xfId="0" applyFont="1" applyFill="1" applyBorder="1" applyAlignment="1">
      <alignment horizontal="center" vertical="center"/>
    </xf>
    <xf numFmtId="0" fontId="9" fillId="41" borderId="31" xfId="0" applyFont="1" applyFill="1" applyBorder="1" applyAlignment="1">
      <alignment horizontal="center" vertical="center"/>
    </xf>
    <xf numFmtId="0" fontId="9" fillId="41" borderId="42" xfId="0" applyFont="1" applyFill="1" applyBorder="1" applyAlignment="1">
      <alignment horizontal="center"/>
    </xf>
    <xf numFmtId="0" fontId="9" fillId="41" borderId="21" xfId="0" applyFont="1" applyFill="1" applyBorder="1" applyAlignment="1">
      <alignment horizontal="center" vertical="center"/>
    </xf>
    <xf numFmtId="0" fontId="0" fillId="0" borderId="67" xfId="0" applyBorder="1" applyAlignment="1">
      <alignment horizontal="left"/>
    </xf>
    <xf numFmtId="0" fontId="0" fillId="0" borderId="25" xfId="0" applyBorder="1" applyAlignment="1">
      <alignment horizontal="left"/>
    </xf>
    <xf numFmtId="0" fontId="0" fillId="0" borderId="19" xfId="0" applyBorder="1" applyAlignment="1">
      <alignment horizontal="left"/>
    </xf>
    <xf numFmtId="44" fontId="39" fillId="0" borderId="13" xfId="52" applyFont="1" applyFill="1" applyBorder="1" applyAlignment="1" applyProtection="1">
      <alignment horizontal="left" vertical="center"/>
      <protection locked="0"/>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11" xfId="0" applyFont="1" applyBorder="1" applyAlignment="1">
      <alignment horizontal="center" vertical="top"/>
    </xf>
    <xf numFmtId="44" fontId="47" fillId="0" borderId="13" xfId="44" applyFont="1" applyBorder="1" applyAlignment="1" applyProtection="1">
      <alignment horizontal="left" vertical="center"/>
      <protection locked="0"/>
    </xf>
    <xf numFmtId="44" fontId="47" fillId="0" borderId="33" xfId="44" applyFont="1" applyBorder="1" applyAlignment="1" applyProtection="1">
      <alignment horizontal="left" vertical="center"/>
      <protection locked="0"/>
    </xf>
    <xf numFmtId="44" fontId="47" fillId="0" borderId="12" xfId="44" applyFont="1" applyBorder="1" applyAlignment="1" applyProtection="1">
      <alignment horizontal="left" vertical="center"/>
      <protection locked="0"/>
    </xf>
    <xf numFmtId="0" fontId="0" fillId="0" borderId="7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44" fontId="39" fillId="0" borderId="33" xfId="44" applyFont="1" applyBorder="1" applyAlignment="1" applyProtection="1">
      <alignment horizontal="left" vertical="center"/>
      <protection locked="0"/>
    </xf>
    <xf numFmtId="44" fontId="39" fillId="0" borderId="12" xfId="44" applyFont="1" applyBorder="1" applyAlignment="1" applyProtection="1">
      <alignment horizontal="left" vertical="center"/>
      <protection locked="0"/>
    </xf>
    <xf numFmtId="0" fontId="0" fillId="0" borderId="25" xfId="0" applyFont="1" applyBorder="1" applyAlignment="1">
      <alignment horizontal="center" vertical="top"/>
    </xf>
    <xf numFmtId="0" fontId="0" fillId="0" borderId="74" xfId="0" applyFont="1" applyBorder="1" applyAlignment="1">
      <alignment horizontal="center" vertical="top"/>
    </xf>
    <xf numFmtId="0" fontId="0" fillId="34" borderId="55" xfId="0" applyFill="1" applyBorder="1" applyAlignment="1">
      <alignment/>
    </xf>
    <xf numFmtId="0" fontId="0" fillId="0" borderId="31" xfId="0" applyBorder="1" applyAlignment="1">
      <alignment/>
    </xf>
    <xf numFmtId="0" fontId="0" fillId="0" borderId="36" xfId="0" applyBorder="1" applyAlignment="1">
      <alignment/>
    </xf>
    <xf numFmtId="0" fontId="3" fillId="0" borderId="76" xfId="0" applyFont="1" applyBorder="1" applyAlignment="1">
      <alignment horizontal="center" vertical="center"/>
    </xf>
    <xf numFmtId="0" fontId="3" fillId="0" borderId="26" xfId="0" applyFont="1" applyBorder="1" applyAlignment="1">
      <alignment horizontal="center" vertical="center"/>
    </xf>
    <xf numFmtId="0" fontId="3" fillId="0" borderId="75" xfId="0" applyFont="1" applyBorder="1" applyAlignment="1">
      <alignment horizontal="center" vertical="center"/>
    </xf>
    <xf numFmtId="0" fontId="12" fillId="0" borderId="33" xfId="0" applyFont="1" applyFill="1" applyBorder="1" applyAlignment="1" applyProtection="1">
      <alignment horizontal="left" vertical="top" wrapText="1"/>
      <protection locked="0"/>
    </xf>
    <xf numFmtId="0" fontId="12" fillId="0" borderId="31" xfId="0" applyFont="1" applyFill="1" applyBorder="1" applyAlignment="1" applyProtection="1">
      <alignment horizontal="left" vertical="top" wrapText="1"/>
      <protection locked="0"/>
    </xf>
    <xf numFmtId="0" fontId="12" fillId="0" borderId="42" xfId="0" applyFont="1" applyFill="1" applyBorder="1" applyAlignment="1" applyProtection="1">
      <alignment horizontal="left" vertical="top" wrapText="1"/>
      <protection locked="0"/>
    </xf>
    <xf numFmtId="0" fontId="4" fillId="0" borderId="76" xfId="0" applyFont="1" applyBorder="1" applyAlignment="1">
      <alignment horizontal="left" vertical="center" wrapText="1"/>
    </xf>
    <xf numFmtId="0" fontId="4" fillId="0" borderId="26" xfId="0" applyFont="1" applyBorder="1" applyAlignment="1">
      <alignment horizontal="left" vertical="center" wrapText="1"/>
    </xf>
    <xf numFmtId="0" fontId="4" fillId="0" borderId="67" xfId="0" applyFont="1" applyBorder="1" applyAlignment="1">
      <alignment horizontal="left" vertical="center" wrapText="1"/>
    </xf>
    <xf numFmtId="0" fontId="4" fillId="0" borderId="25" xfId="0" applyFont="1" applyBorder="1" applyAlignment="1">
      <alignment horizontal="left" vertical="center" wrapText="1"/>
    </xf>
    <xf numFmtId="0" fontId="0" fillId="0" borderId="28" xfId="0" applyFont="1" applyFill="1" applyBorder="1" applyAlignment="1" applyProtection="1">
      <alignment horizontal="left"/>
      <protection/>
    </xf>
    <xf numFmtId="0" fontId="0" fillId="0" borderId="28" xfId="0" applyFill="1" applyBorder="1" applyAlignment="1" applyProtection="1">
      <alignment horizontal="left"/>
      <protection/>
    </xf>
    <xf numFmtId="0" fontId="0" fillId="0" borderId="20" xfId="0" applyFill="1" applyBorder="1" applyAlignment="1" applyProtection="1">
      <alignment horizontal="left"/>
      <protection/>
    </xf>
    <xf numFmtId="0" fontId="0" fillId="0" borderId="41" xfId="0" applyBorder="1" applyAlignment="1">
      <alignment horizontal="left"/>
    </xf>
    <xf numFmtId="0" fontId="55" fillId="41" borderId="33" xfId="0" applyFont="1" applyFill="1" applyBorder="1" applyAlignment="1">
      <alignment horizontal="center" vertical="center"/>
    </xf>
    <xf numFmtId="0" fontId="55" fillId="41" borderId="12" xfId="0" applyFont="1" applyFill="1" applyBorder="1" applyAlignment="1">
      <alignment horizontal="center" vertical="center"/>
    </xf>
    <xf numFmtId="0" fontId="12" fillId="0" borderId="33"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2" fillId="0" borderId="36" xfId="0" applyFont="1" applyFill="1" applyBorder="1" applyAlignment="1" applyProtection="1">
      <alignment horizontal="left" vertical="top" wrapText="1"/>
      <protection locked="0"/>
    </xf>
    <xf numFmtId="0" fontId="0" fillId="0" borderId="81" xfId="0" applyFont="1" applyFill="1" applyBorder="1" applyAlignment="1">
      <alignment horizontal="left" vertical="top" wrapText="1"/>
    </xf>
    <xf numFmtId="0" fontId="9" fillId="41" borderId="36"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82" xfId="0" applyFont="1" applyFill="1" applyBorder="1" applyAlignment="1">
      <alignment horizontal="center" vertical="center"/>
    </xf>
    <xf numFmtId="0" fontId="0" fillId="34" borderId="81" xfId="0" applyFill="1" applyBorder="1" applyAlignment="1">
      <alignment horizontal="left" vertical="center"/>
    </xf>
    <xf numFmtId="0" fontId="0" fillId="34" borderId="26" xfId="0" applyFill="1" applyBorder="1" applyAlignment="1">
      <alignment horizontal="left" vertical="center"/>
    </xf>
    <xf numFmtId="0" fontId="0" fillId="0" borderId="26" xfId="0" applyBorder="1" applyAlignment="1">
      <alignment/>
    </xf>
    <xf numFmtId="0" fontId="0" fillId="0" borderId="75" xfId="0"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Currency 6 2" xfId="51"/>
    <cellStyle name="Currency 7"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te" xfId="65"/>
    <cellStyle name="Output" xfId="66"/>
    <cellStyle name="Percent" xfId="67"/>
    <cellStyle name="Title" xfId="68"/>
    <cellStyle name="Total" xfId="69"/>
    <cellStyle name="Warning Text" xfId="70"/>
  </cellStyles>
  <dxfs count="2">
    <dxf>
      <font>
        <b/>
        <i val="0"/>
        <color indexed="10"/>
      </font>
      <fill>
        <patternFill>
          <bgColor indexed="41"/>
        </patternFill>
      </fill>
    </dxf>
    <dxf>
      <font>
        <b/>
        <i val="0"/>
        <color indexed="10"/>
      </font>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6</xdr:col>
      <xdr:colOff>123825</xdr:colOff>
      <xdr:row>2</xdr:row>
      <xdr:rowOff>123825</xdr:rowOff>
    </xdr:to>
    <xdr:pic>
      <xdr:nvPicPr>
        <xdr:cNvPr id="1" name="Picture 1" descr="cdc+ color logo"/>
        <xdr:cNvPicPr preferRelativeResize="1">
          <a:picLocks noChangeAspect="1"/>
        </xdr:cNvPicPr>
      </xdr:nvPicPr>
      <xdr:blipFill>
        <a:blip r:embed="rId1"/>
        <a:stretch>
          <a:fillRect/>
        </a:stretch>
      </xdr:blipFill>
      <xdr:spPr>
        <a:xfrm>
          <a:off x="295275" y="47625"/>
          <a:ext cx="11144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PPlan-V30C_Jan-1-2011_draft%20with%20final%20edits_2012_12_03_rvs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es"/>
      <sheetName val="Revision History"/>
      <sheetName val="Static Values"/>
      <sheetName val="Page 1"/>
      <sheetName val="Page 2 - Needs"/>
      <sheetName val="Page 3"/>
      <sheetName val="Page 3A - Additional C1-C2"/>
      <sheetName val="Page 3B - Additional C1-C2"/>
      <sheetName val="Page 4"/>
      <sheetName val="Page 5"/>
      <sheetName val="Page 6"/>
    </sheetNames>
    <sheetDataSet>
      <sheetData sheetId="3">
        <row r="1">
          <cell r="B1" t="str">
            <v>CONSUMER-DIRECTED CARE PLUS Purchasing Plan  (Version 3.0-C)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39"/>
  <sheetViews>
    <sheetView zoomScalePageLayoutView="0" workbookViewId="0" topLeftCell="A1">
      <selection activeCell="B41" sqref="B41"/>
    </sheetView>
  </sheetViews>
  <sheetFormatPr defaultColWidth="9.140625" defaultRowHeight="12.75"/>
  <cols>
    <col min="1" max="1" width="41.8515625" style="21" bestFit="1" customWidth="1"/>
    <col min="2" max="2" width="37.421875" style="21" bestFit="1" customWidth="1"/>
    <col min="3" max="16384" width="9.140625" style="21" customWidth="1"/>
  </cols>
  <sheetData>
    <row r="1" spans="1:2" s="35" customFormat="1" ht="12.75">
      <c r="A1" s="35" t="s">
        <v>46</v>
      </c>
      <c r="B1" s="35" t="s">
        <v>47</v>
      </c>
    </row>
    <row r="2" spans="1:2" ht="12.75">
      <c r="A2" s="34" t="s">
        <v>69</v>
      </c>
      <c r="B2" s="34" t="s">
        <v>105</v>
      </c>
    </row>
    <row r="3" spans="1:2" ht="12.75">
      <c r="A3" s="34" t="s">
        <v>70</v>
      </c>
      <c r="B3" s="34" t="s">
        <v>106</v>
      </c>
    </row>
    <row r="4" spans="1:2" ht="12.75">
      <c r="A4" s="34" t="s">
        <v>71</v>
      </c>
      <c r="B4" s="34" t="s">
        <v>107</v>
      </c>
    </row>
    <row r="5" spans="1:2" ht="12.75">
      <c r="A5" s="34" t="s">
        <v>72</v>
      </c>
      <c r="B5" s="34" t="s">
        <v>108</v>
      </c>
    </row>
    <row r="6" spans="1:2" ht="12.75">
      <c r="A6" s="34" t="s">
        <v>73</v>
      </c>
      <c r="B6" s="34" t="s">
        <v>109</v>
      </c>
    </row>
    <row r="7" spans="1:2" ht="12.75" customHeight="1">
      <c r="A7" s="34" t="s">
        <v>74</v>
      </c>
      <c r="B7" s="34" t="s">
        <v>110</v>
      </c>
    </row>
    <row r="8" spans="1:2" ht="12.75">
      <c r="A8" s="34" t="s">
        <v>75</v>
      </c>
      <c r="B8" s="34" t="s">
        <v>111</v>
      </c>
    </row>
    <row r="9" spans="1:2" ht="12.75">
      <c r="A9" s="34" t="s">
        <v>76</v>
      </c>
      <c r="B9" s="34" t="s">
        <v>293</v>
      </c>
    </row>
    <row r="10" spans="1:2" ht="12.75">
      <c r="A10" s="34" t="s">
        <v>77</v>
      </c>
      <c r="B10" s="34" t="s">
        <v>294</v>
      </c>
    </row>
    <row r="11" spans="1:2" ht="12.75">
      <c r="A11" s="34" t="s">
        <v>112</v>
      </c>
      <c r="B11" s="34" t="s">
        <v>214</v>
      </c>
    </row>
    <row r="12" spans="1:2" ht="12.75">
      <c r="A12" s="34" t="s">
        <v>135</v>
      </c>
      <c r="B12" s="34" t="s">
        <v>134</v>
      </c>
    </row>
    <row r="13" spans="1:2" ht="12.75">
      <c r="A13" s="34" t="s">
        <v>136</v>
      </c>
      <c r="B13" s="34" t="s">
        <v>137</v>
      </c>
    </row>
    <row r="14" spans="1:2" ht="12.75">
      <c r="A14" s="34" t="s">
        <v>138</v>
      </c>
      <c r="B14" s="34" t="s">
        <v>139</v>
      </c>
    </row>
    <row r="15" spans="1:2" ht="12.75">
      <c r="A15" s="34" t="s">
        <v>140</v>
      </c>
      <c r="B15" s="34" t="s">
        <v>141</v>
      </c>
    </row>
    <row r="16" spans="1:2" ht="12.75">
      <c r="A16" s="34" t="s">
        <v>48</v>
      </c>
      <c r="B16" s="34" t="s">
        <v>49</v>
      </c>
    </row>
    <row r="17" spans="1:2" ht="12.75">
      <c r="A17" s="34" t="s">
        <v>297</v>
      </c>
      <c r="B17" s="34" t="s">
        <v>298</v>
      </c>
    </row>
    <row r="18" spans="1:2" ht="12.75">
      <c r="A18" s="34" t="s">
        <v>50</v>
      </c>
      <c r="B18" s="34" t="s">
        <v>51</v>
      </c>
    </row>
    <row r="19" spans="1:2" ht="12.75">
      <c r="A19" s="34" t="s">
        <v>52</v>
      </c>
      <c r="B19" s="34" t="s">
        <v>118</v>
      </c>
    </row>
    <row r="20" spans="1:2" ht="12.75">
      <c r="A20" s="34" t="s">
        <v>117</v>
      </c>
      <c r="B20" s="34" t="s">
        <v>113</v>
      </c>
    </row>
    <row r="21" spans="1:2" ht="12.75">
      <c r="A21" s="34" t="s">
        <v>53</v>
      </c>
      <c r="B21" s="34" t="s">
        <v>54</v>
      </c>
    </row>
    <row r="22" spans="1:2" ht="12.75">
      <c r="A22" s="34" t="s">
        <v>55</v>
      </c>
      <c r="B22" s="34" t="s">
        <v>56</v>
      </c>
    </row>
    <row r="23" spans="1:2" ht="12.75">
      <c r="A23" s="34" t="s">
        <v>215</v>
      </c>
      <c r="B23" s="34" t="s">
        <v>295</v>
      </c>
    </row>
    <row r="24" spans="1:2" ht="12.75">
      <c r="A24" s="34" t="s">
        <v>324</v>
      </c>
      <c r="B24" s="116" t="s">
        <v>325</v>
      </c>
    </row>
    <row r="25" spans="1:2" ht="12.75">
      <c r="A25" s="34" t="s">
        <v>305</v>
      </c>
      <c r="B25" s="34" t="s">
        <v>319</v>
      </c>
    </row>
    <row r="26" spans="1:2" ht="12.75">
      <c r="A26" s="34" t="s">
        <v>304</v>
      </c>
      <c r="B26" s="34" t="s">
        <v>318</v>
      </c>
    </row>
    <row r="27" spans="1:2" ht="12.75">
      <c r="A27" s="34" t="s">
        <v>306</v>
      </c>
      <c r="B27" s="34" t="s">
        <v>320</v>
      </c>
    </row>
    <row r="28" spans="1:2" ht="12.75">
      <c r="A28" s="34" t="s">
        <v>221</v>
      </c>
      <c r="B28" s="34" t="s">
        <v>222</v>
      </c>
    </row>
    <row r="29" spans="1:2" ht="12.75">
      <c r="A29" s="34" t="s">
        <v>216</v>
      </c>
      <c r="B29" s="34" t="s">
        <v>296</v>
      </c>
    </row>
    <row r="30" spans="1:2" ht="12.75">
      <c r="A30" s="34" t="s">
        <v>323</v>
      </c>
      <c r="B30" s="34" t="s">
        <v>326</v>
      </c>
    </row>
    <row r="31" spans="1:2" ht="12.75">
      <c r="A31" s="34" t="s">
        <v>303</v>
      </c>
      <c r="B31" s="34" t="s">
        <v>317</v>
      </c>
    </row>
    <row r="32" spans="1:2" ht="12.75">
      <c r="A32" s="34" t="s">
        <v>223</v>
      </c>
      <c r="B32" s="34" t="s">
        <v>224</v>
      </c>
    </row>
    <row r="33" spans="1:2" ht="12.75">
      <c r="A33" s="34" t="s">
        <v>299</v>
      </c>
      <c r="B33" s="34" t="s">
        <v>300</v>
      </c>
    </row>
    <row r="34" spans="1:2" ht="12.75">
      <c r="A34" s="34" t="s">
        <v>142</v>
      </c>
      <c r="B34" s="34" t="s">
        <v>217</v>
      </c>
    </row>
    <row r="35" spans="1:2" ht="12.75">
      <c r="A35" s="34" t="s">
        <v>143</v>
      </c>
      <c r="B35" s="34" t="s">
        <v>218</v>
      </c>
    </row>
    <row r="36" spans="1:2" ht="12.75">
      <c r="A36" s="34" t="s">
        <v>57</v>
      </c>
      <c r="B36" s="34" t="s">
        <v>302</v>
      </c>
    </row>
    <row r="37" spans="1:2" ht="12.75">
      <c r="A37" s="34" t="s">
        <v>58</v>
      </c>
      <c r="B37" s="34" t="s">
        <v>59</v>
      </c>
    </row>
    <row r="38" spans="1:2" ht="12.75">
      <c r="A38" s="34" t="s">
        <v>60</v>
      </c>
      <c r="B38" s="34" t="s">
        <v>61</v>
      </c>
    </row>
    <row r="39" spans="1:2" ht="12.75">
      <c r="A39" s="34" t="s">
        <v>114</v>
      </c>
      <c r="B39" s="34" t="s">
        <v>144</v>
      </c>
    </row>
  </sheetData>
  <sheetProtection password="E914" sheet="1" objects="1" scenarios="1"/>
  <printOptions gridLines="1" horizontalCentered="1"/>
  <pageMargins left="0" right="0" top="1" bottom="1" header="0.5" footer="0.5"/>
  <pageSetup fitToHeight="10" fitToWidth="1" horizontalDpi="600" verticalDpi="600" orientation="portrait" r:id="rId1"/>
  <headerFooter alignWithMargins="0">
    <oddHeader>&amp;C&amp;"Arial,Bold"&amp;A</oddHeader>
    <oddFooter>&amp;LLast Updated: 4/25/2007&amp;CPage &amp;P of  &amp;N&amp;RPrinted On: &amp;D</oddFooter>
  </headerFooter>
</worksheet>
</file>

<file path=xl/worksheets/sheet10.xml><?xml version="1.0" encoding="utf-8"?>
<worksheet xmlns="http://schemas.openxmlformats.org/spreadsheetml/2006/main" xmlns:r="http://schemas.openxmlformats.org/officeDocument/2006/relationships">
  <sheetPr codeName="Sheet9"/>
  <dimension ref="A1:W54"/>
  <sheetViews>
    <sheetView showGridLines="0" view="pageLayout" zoomScale="80" zoomScalePageLayoutView="80" workbookViewId="0" topLeftCell="A1">
      <selection activeCell="P20" sqref="P20"/>
    </sheetView>
  </sheetViews>
  <sheetFormatPr defaultColWidth="9.00390625" defaultRowHeight="12.75"/>
  <cols>
    <col min="1" max="1" width="3.7109375" style="0" customWidth="1"/>
    <col min="2" max="2" width="5.57421875" style="0" customWidth="1"/>
    <col min="3" max="3" width="11.00390625" style="0" customWidth="1"/>
    <col min="4" max="4" width="13.140625" style="0" customWidth="1"/>
    <col min="5" max="5" width="7.140625" style="0" customWidth="1"/>
    <col min="6" max="6" width="11.140625" style="0" customWidth="1"/>
    <col min="7" max="7" width="13.00390625" style="0" customWidth="1"/>
    <col min="8" max="8" width="10.57421875" style="0" customWidth="1"/>
    <col min="9" max="9" width="9.57421875" style="0" customWidth="1"/>
    <col min="10" max="10" width="8.00390625" style="0" customWidth="1"/>
    <col min="11" max="11" width="7.7109375" style="0" customWidth="1"/>
    <col min="12" max="12" width="5.7109375" style="14" customWidth="1"/>
    <col min="13" max="14" width="13.28125" style="0" customWidth="1"/>
    <col min="15" max="15" width="12.28125" style="0" customWidth="1"/>
    <col min="16" max="16" width="16.28125" style="0" customWidth="1"/>
    <col min="17" max="17" width="13.140625" style="0" customWidth="1"/>
    <col min="18" max="18" width="14.7109375" style="0" customWidth="1"/>
  </cols>
  <sheetData>
    <row r="1" spans="2:18" ht="18" customHeight="1">
      <c r="B1" s="1"/>
      <c r="C1" s="1"/>
      <c r="D1" s="1"/>
      <c r="E1" s="1"/>
      <c r="F1" s="51"/>
      <c r="G1" s="51"/>
      <c r="H1" s="505" t="s">
        <v>276</v>
      </c>
      <c r="I1" s="505"/>
      <c r="J1" s="547">
        <f>IF('Page 1'!B6&gt;"",'Page 1'!B6,"")</f>
      </c>
      <c r="K1" s="547"/>
      <c r="L1" s="547"/>
      <c r="M1" s="547">
        <f>IF('Page 1'!L6&gt;"",'Page 1'!L6,"")</f>
      </c>
      <c r="N1" s="547"/>
      <c r="O1" s="1"/>
      <c r="P1" s="52" t="s">
        <v>84</v>
      </c>
      <c r="Q1" s="548">
        <f>IF(ISNUMBER('Page 1'!K2),'Page 1'!K2,"")</f>
      </c>
      <c r="R1" s="548"/>
    </row>
    <row r="2" spans="2:18" ht="6" customHeight="1" thickBot="1">
      <c r="B2" s="1"/>
      <c r="C2" s="1"/>
      <c r="D2" s="1"/>
      <c r="E2" s="1"/>
      <c r="F2" s="1"/>
      <c r="G2" s="1"/>
      <c r="H2" s="1"/>
      <c r="I2" s="1"/>
      <c r="J2" s="1"/>
      <c r="K2" s="1"/>
      <c r="L2" s="1"/>
      <c r="M2" s="1"/>
      <c r="N2" s="1"/>
      <c r="O2" s="1"/>
      <c r="P2" s="1"/>
      <c r="Q2" s="1"/>
      <c r="R2" s="1"/>
    </row>
    <row r="3" spans="2:18" ht="27.75" customHeight="1" thickBot="1">
      <c r="B3" s="479" t="str">
        <f>'Page 1'!B1</f>
        <v>CONSUMER-DIRECTED CARE PLUS Purchasing Plan  (Version 3.0-C)</v>
      </c>
      <c r="C3" s="606"/>
      <c r="D3" s="606"/>
      <c r="E3" s="606"/>
      <c r="F3" s="606"/>
      <c r="G3" s="606"/>
      <c r="H3" s="606"/>
      <c r="I3" s="606"/>
      <c r="J3" s="606"/>
      <c r="K3" s="606"/>
      <c r="L3" s="606"/>
      <c r="M3" s="606"/>
      <c r="N3" s="606"/>
      <c r="O3" s="606"/>
      <c r="P3" s="606"/>
      <c r="Q3" s="606"/>
      <c r="R3" s="607"/>
    </row>
    <row r="4" spans="2:18" ht="21" customHeight="1" thickBot="1">
      <c r="B4" s="484" t="s">
        <v>373</v>
      </c>
      <c r="C4" s="611"/>
      <c r="D4" s="611"/>
      <c r="E4" s="611"/>
      <c r="F4" s="611"/>
      <c r="G4" s="611"/>
      <c r="H4" s="611"/>
      <c r="I4" s="611"/>
      <c r="J4" s="611"/>
      <c r="K4" s="611"/>
      <c r="L4" s="611"/>
      <c r="M4" s="611"/>
      <c r="N4" s="612"/>
      <c r="O4" s="611"/>
      <c r="P4" s="612"/>
      <c r="Q4" s="612"/>
      <c r="R4" s="613"/>
    </row>
    <row r="5" spans="2:19" ht="26.25" customHeight="1" thickBot="1">
      <c r="B5" s="622" t="s">
        <v>371</v>
      </c>
      <c r="C5" s="623"/>
      <c r="D5" s="623"/>
      <c r="E5" s="623"/>
      <c r="F5" s="171"/>
      <c r="G5" s="183" t="s">
        <v>372</v>
      </c>
      <c r="H5" s="614"/>
      <c r="I5" s="615"/>
      <c r="J5" s="589" t="s">
        <v>315</v>
      </c>
      <c r="K5" s="590"/>
      <c r="L5" s="590"/>
      <c r="M5" s="591"/>
      <c r="N5" s="172"/>
      <c r="O5" s="608" t="s">
        <v>314</v>
      </c>
      <c r="P5" s="609"/>
      <c r="Q5" s="610"/>
      <c r="R5" s="173">
        <f>'Page 1'!O2-('Page 3'!O18+'Page 3'!O26)-('Page 3A - Additional C1-C2'!O18+'Page 3A - Additional C1-C2'!O26)-('Page 3B - Additional C1-C2'!O18+'Page 3B - Additional C1-C2'!O26)-('Page 4'!N15+'Page 4'!N27)</f>
        <v>0</v>
      </c>
      <c r="S5" s="4"/>
    </row>
    <row r="6" spans="2:19" s="10" customFormat="1" ht="81" customHeight="1">
      <c r="B6" s="576" t="s">
        <v>5</v>
      </c>
      <c r="C6" s="577"/>
      <c r="D6" s="577"/>
      <c r="E6" s="189" t="s">
        <v>19</v>
      </c>
      <c r="F6" s="578" t="s">
        <v>382</v>
      </c>
      <c r="G6" s="578"/>
      <c r="H6" s="578"/>
      <c r="I6" s="189" t="s">
        <v>21</v>
      </c>
      <c r="J6" s="182" t="s">
        <v>286</v>
      </c>
      <c r="K6" s="189" t="s">
        <v>62</v>
      </c>
      <c r="L6" s="189" t="s">
        <v>27</v>
      </c>
      <c r="M6" s="189" t="s">
        <v>22</v>
      </c>
      <c r="N6" s="186" t="s">
        <v>23</v>
      </c>
      <c r="O6" s="185" t="s">
        <v>40</v>
      </c>
      <c r="P6" s="189" t="s">
        <v>6</v>
      </c>
      <c r="Q6" s="190" t="s">
        <v>312</v>
      </c>
      <c r="R6" s="187" t="s">
        <v>313</v>
      </c>
      <c r="S6" s="4"/>
    </row>
    <row r="7" spans="2:18" s="4" customFormat="1" ht="28.5" customHeight="1">
      <c r="B7" s="581" t="s">
        <v>310</v>
      </c>
      <c r="C7" s="532"/>
      <c r="D7" s="528"/>
      <c r="E7" s="97"/>
      <c r="F7" s="582"/>
      <c r="G7" s="583"/>
      <c r="H7" s="584"/>
      <c r="I7" s="93"/>
      <c r="J7" s="93"/>
      <c r="K7" s="37"/>
      <c r="L7" s="93"/>
      <c r="M7" s="83"/>
      <c r="N7" s="92"/>
      <c r="O7" s="92"/>
      <c r="P7" s="166">
        <f>SUM('Page 3'!P18+'Page 3A - Additional C1-C2'!P18+'Page 3B - Additional C1-C2'!P18)</f>
        <v>0</v>
      </c>
      <c r="Q7" s="53"/>
      <c r="R7" s="11"/>
    </row>
    <row r="8" spans="1:19" ht="29.25" customHeight="1">
      <c r="A8" s="234">
        <v>1</v>
      </c>
      <c r="B8" s="603"/>
      <c r="C8" s="604"/>
      <c r="D8" s="605"/>
      <c r="E8" s="156"/>
      <c r="F8" s="510"/>
      <c r="G8" s="586"/>
      <c r="H8" s="587"/>
      <c r="I8" s="94"/>
      <c r="J8" s="157"/>
      <c r="K8" s="158"/>
      <c r="L8" s="98"/>
      <c r="M8" s="153"/>
      <c r="N8" s="160">
        <f aca="true" t="shared" si="0" ref="N8:N17">K8*M8</f>
        <v>0</v>
      </c>
      <c r="O8" s="161">
        <f>IF(AND(UPPER($I8)="DHE",$J8=5),(ROUND($N8*StaticValues_EmployerTaxRate,2)),0)</f>
        <v>0</v>
      </c>
      <c r="P8" s="162">
        <f>SUM(N8,O8)</f>
        <v>0</v>
      </c>
      <c r="Q8" s="296"/>
      <c r="R8" s="311"/>
      <c r="S8" s="4"/>
    </row>
    <row r="9" spans="1:23" ht="29.25" customHeight="1">
      <c r="A9" s="234">
        <v>2</v>
      </c>
      <c r="B9" s="588"/>
      <c r="C9" s="580"/>
      <c r="D9" s="580"/>
      <c r="E9" s="156"/>
      <c r="F9" s="585"/>
      <c r="G9" s="585"/>
      <c r="H9" s="585"/>
      <c r="I9" s="94"/>
      <c r="J9" s="157"/>
      <c r="K9" s="159"/>
      <c r="L9" s="98"/>
      <c r="M9" s="163"/>
      <c r="N9" s="160">
        <f t="shared" si="0"/>
        <v>0</v>
      </c>
      <c r="O9" s="161">
        <f>IF(AND(UPPER($I9)="DHE",$J9=5),(ROUND($N9*StaticValues_EmployerTaxRate,2)),0)</f>
        <v>0</v>
      </c>
      <c r="P9" s="162">
        <f>SUM(N9,O9)</f>
        <v>0</v>
      </c>
      <c r="Q9" s="296"/>
      <c r="R9" s="312"/>
      <c r="S9" s="25"/>
      <c r="T9" s="26"/>
      <c r="U9" s="26"/>
      <c r="V9" s="26"/>
      <c r="W9" s="26"/>
    </row>
    <row r="10" spans="1:19" ht="29.25" customHeight="1">
      <c r="A10" s="234">
        <v>3</v>
      </c>
      <c r="B10" s="588"/>
      <c r="C10" s="580"/>
      <c r="D10" s="580"/>
      <c r="E10" s="156"/>
      <c r="F10" s="585"/>
      <c r="G10" s="585"/>
      <c r="H10" s="585"/>
      <c r="I10" s="95"/>
      <c r="J10" s="139"/>
      <c r="K10" s="158"/>
      <c r="L10" s="96"/>
      <c r="M10" s="153"/>
      <c r="N10" s="164">
        <f t="shared" si="0"/>
        <v>0</v>
      </c>
      <c r="O10" s="165">
        <f aca="true" t="shared" si="1" ref="O10:O17">IF(AND(UPPER($I10)="DHE",$J10=5),(ROUND($N10*StaticValues_EmployerTaxRate,2)),0)</f>
        <v>0</v>
      </c>
      <c r="P10" s="162">
        <f aca="true" t="shared" si="2" ref="P10:P17">SUM(N10,O10)</f>
        <v>0</v>
      </c>
      <c r="Q10" s="296"/>
      <c r="R10" s="312"/>
      <c r="S10" s="4"/>
    </row>
    <row r="11" spans="1:19" ht="29.25" customHeight="1">
      <c r="A11" s="234">
        <v>4</v>
      </c>
      <c r="B11" s="588"/>
      <c r="C11" s="580"/>
      <c r="D11" s="580"/>
      <c r="E11" s="156"/>
      <c r="F11" s="585"/>
      <c r="G11" s="585"/>
      <c r="H11" s="585"/>
      <c r="I11" s="95"/>
      <c r="J11" s="139"/>
      <c r="K11" s="158"/>
      <c r="L11" s="96"/>
      <c r="M11" s="153"/>
      <c r="N11" s="164">
        <f t="shared" si="0"/>
        <v>0</v>
      </c>
      <c r="O11" s="165">
        <f t="shared" si="1"/>
        <v>0</v>
      </c>
      <c r="P11" s="162">
        <f t="shared" si="2"/>
        <v>0</v>
      </c>
      <c r="Q11" s="296"/>
      <c r="R11" s="312"/>
      <c r="S11" s="4"/>
    </row>
    <row r="12" spans="1:19" ht="29.25" customHeight="1">
      <c r="A12" s="234">
        <v>5</v>
      </c>
      <c r="B12" s="579"/>
      <c r="C12" s="580"/>
      <c r="D12" s="580"/>
      <c r="E12" s="156"/>
      <c r="F12" s="585"/>
      <c r="G12" s="585"/>
      <c r="H12" s="585"/>
      <c r="I12" s="95"/>
      <c r="J12" s="139"/>
      <c r="K12" s="158"/>
      <c r="L12" s="96"/>
      <c r="M12" s="153"/>
      <c r="N12" s="164">
        <f t="shared" si="0"/>
        <v>0</v>
      </c>
      <c r="O12" s="165">
        <f t="shared" si="1"/>
        <v>0</v>
      </c>
      <c r="P12" s="162">
        <f t="shared" si="2"/>
        <v>0</v>
      </c>
      <c r="Q12" s="296"/>
      <c r="R12" s="312"/>
      <c r="S12" s="4"/>
    </row>
    <row r="13" spans="1:19" ht="29.25" customHeight="1">
      <c r="A13" s="234">
        <v>6</v>
      </c>
      <c r="B13" s="579"/>
      <c r="C13" s="580"/>
      <c r="D13" s="580"/>
      <c r="E13" s="156"/>
      <c r="F13" s="585"/>
      <c r="G13" s="585"/>
      <c r="H13" s="585"/>
      <c r="I13" s="95"/>
      <c r="J13" s="139"/>
      <c r="K13" s="158"/>
      <c r="L13" s="96"/>
      <c r="M13" s="153"/>
      <c r="N13" s="164">
        <f t="shared" si="0"/>
        <v>0</v>
      </c>
      <c r="O13" s="165">
        <f t="shared" si="1"/>
        <v>0</v>
      </c>
      <c r="P13" s="162">
        <f t="shared" si="2"/>
        <v>0</v>
      </c>
      <c r="Q13" s="296"/>
      <c r="R13" s="312"/>
      <c r="S13" s="4"/>
    </row>
    <row r="14" spans="1:19" ht="29.25" customHeight="1">
      <c r="A14" s="234">
        <v>7</v>
      </c>
      <c r="B14" s="579"/>
      <c r="C14" s="580"/>
      <c r="D14" s="580"/>
      <c r="E14" s="156"/>
      <c r="F14" s="585"/>
      <c r="G14" s="585"/>
      <c r="H14" s="585"/>
      <c r="I14" s="95"/>
      <c r="J14" s="139"/>
      <c r="K14" s="158"/>
      <c r="L14" s="96"/>
      <c r="M14" s="153"/>
      <c r="N14" s="164">
        <f t="shared" si="0"/>
        <v>0</v>
      </c>
      <c r="O14" s="165">
        <f t="shared" si="1"/>
        <v>0</v>
      </c>
      <c r="P14" s="162">
        <f t="shared" si="2"/>
        <v>0</v>
      </c>
      <c r="Q14" s="296"/>
      <c r="R14" s="312"/>
      <c r="S14" s="4"/>
    </row>
    <row r="15" spans="1:19" ht="29.25" customHeight="1">
      <c r="A15" s="234">
        <v>8</v>
      </c>
      <c r="B15" s="579"/>
      <c r="C15" s="580"/>
      <c r="D15" s="580"/>
      <c r="E15" s="156"/>
      <c r="F15" s="585"/>
      <c r="G15" s="585"/>
      <c r="H15" s="585"/>
      <c r="I15" s="95"/>
      <c r="J15" s="139"/>
      <c r="K15" s="158"/>
      <c r="L15" s="96"/>
      <c r="M15" s="153"/>
      <c r="N15" s="164">
        <f t="shared" si="0"/>
        <v>0</v>
      </c>
      <c r="O15" s="165">
        <f t="shared" si="1"/>
        <v>0</v>
      </c>
      <c r="P15" s="162">
        <f t="shared" si="2"/>
        <v>0</v>
      </c>
      <c r="Q15" s="296"/>
      <c r="R15" s="312"/>
      <c r="S15" s="4"/>
    </row>
    <row r="16" spans="1:19" ht="29.25" customHeight="1">
      <c r="A16" s="234">
        <v>9</v>
      </c>
      <c r="B16" s="579"/>
      <c r="C16" s="580"/>
      <c r="D16" s="580"/>
      <c r="E16" s="156"/>
      <c r="F16" s="585"/>
      <c r="G16" s="585"/>
      <c r="H16" s="585"/>
      <c r="I16" s="95"/>
      <c r="J16" s="139"/>
      <c r="K16" s="158"/>
      <c r="L16" s="96"/>
      <c r="M16" s="153"/>
      <c r="N16" s="164">
        <f t="shared" si="0"/>
        <v>0</v>
      </c>
      <c r="O16" s="165">
        <f t="shared" si="1"/>
        <v>0</v>
      </c>
      <c r="P16" s="162">
        <f t="shared" si="2"/>
        <v>0</v>
      </c>
      <c r="Q16" s="296"/>
      <c r="R16" s="312"/>
      <c r="S16" s="4"/>
    </row>
    <row r="17" spans="1:19" ht="29.25" customHeight="1" thickBot="1">
      <c r="A17" s="234">
        <v>10</v>
      </c>
      <c r="B17" s="595"/>
      <c r="C17" s="596"/>
      <c r="D17" s="596"/>
      <c r="E17" s="247"/>
      <c r="F17" s="597"/>
      <c r="G17" s="597"/>
      <c r="H17" s="597"/>
      <c r="I17" s="248"/>
      <c r="J17" s="249"/>
      <c r="K17" s="250"/>
      <c r="L17" s="251"/>
      <c r="M17" s="252"/>
      <c r="N17" s="253">
        <f t="shared" si="0"/>
        <v>0</v>
      </c>
      <c r="O17" s="254">
        <f t="shared" si="1"/>
        <v>0</v>
      </c>
      <c r="P17" s="255">
        <f t="shared" si="2"/>
        <v>0</v>
      </c>
      <c r="Q17" s="313"/>
      <c r="R17" s="314"/>
      <c r="S17" s="4"/>
    </row>
    <row r="18" spans="2:18" ht="16.5" customHeight="1" thickTop="1">
      <c r="B18" s="599" t="s">
        <v>255</v>
      </c>
      <c r="C18" s="600"/>
      <c r="D18" s="600"/>
      <c r="E18" s="600"/>
      <c r="F18" s="600"/>
      <c r="G18" s="600"/>
      <c r="H18" s="600"/>
      <c r="I18" s="600"/>
      <c r="J18" s="600"/>
      <c r="K18" s="600"/>
      <c r="L18" s="600"/>
      <c r="M18" s="600"/>
      <c r="N18" s="600"/>
      <c r="O18" s="600"/>
      <c r="P18" s="600"/>
      <c r="Q18" s="600"/>
      <c r="R18" s="601"/>
    </row>
    <row r="19" spans="2:18" s="188" customFormat="1" ht="82.5" customHeight="1">
      <c r="B19" s="184" t="s">
        <v>29</v>
      </c>
      <c r="C19" s="594" t="s">
        <v>5</v>
      </c>
      <c r="D19" s="598"/>
      <c r="E19" s="185" t="s">
        <v>19</v>
      </c>
      <c r="F19" s="594" t="s">
        <v>20</v>
      </c>
      <c r="G19" s="594"/>
      <c r="H19" s="594"/>
      <c r="I19" s="185" t="s">
        <v>21</v>
      </c>
      <c r="J19" s="13" t="s">
        <v>286</v>
      </c>
      <c r="K19" s="185" t="s">
        <v>62</v>
      </c>
      <c r="L19" s="185" t="s">
        <v>27</v>
      </c>
      <c r="M19" s="185" t="s">
        <v>22</v>
      </c>
      <c r="N19" s="186" t="s">
        <v>23</v>
      </c>
      <c r="O19" s="185" t="s">
        <v>40</v>
      </c>
      <c r="P19" s="185" t="s">
        <v>9</v>
      </c>
      <c r="Q19" s="185" t="s">
        <v>10</v>
      </c>
      <c r="R19" s="187" t="s">
        <v>11</v>
      </c>
    </row>
    <row r="20" spans="1:18" s="8" customFormat="1" ht="28.5" customHeight="1">
      <c r="A20" s="234">
        <v>1</v>
      </c>
      <c r="B20" s="117"/>
      <c r="C20" s="592"/>
      <c r="D20" s="593"/>
      <c r="E20" s="140">
        <f>IF(LEN(C20)&gt;0,(IF(ISERROR(MATCH(C20,StaticValues_ServiceABBR_Savings,0)),"Error",INDEX(StaticValues_ServiceCodes_Savings,(MATCH(C20,StaticValues_ServiceABBR_Savings,0))))),"")</f>
      </c>
      <c r="F20" s="624"/>
      <c r="G20" s="625"/>
      <c r="H20" s="625"/>
      <c r="I20" s="95"/>
      <c r="J20" s="139"/>
      <c r="K20" s="167"/>
      <c r="L20" s="96"/>
      <c r="M20" s="148"/>
      <c r="N20" s="298">
        <f>K20*M20</f>
        <v>0</v>
      </c>
      <c r="O20" s="299">
        <f>IF(AND(UPPER($I20)="DHE",$J20=5),(ROUND($N20*StaticValues_EmployerTaxRate,2)),0)</f>
        <v>0</v>
      </c>
      <c r="P20" s="298">
        <f>SUM(N20:O20)</f>
        <v>0</v>
      </c>
      <c r="Q20" s="168"/>
      <c r="R20" s="169"/>
    </row>
    <row r="21" spans="1:18" s="8" customFormat="1" ht="28.5" customHeight="1">
      <c r="A21" s="234">
        <v>2</v>
      </c>
      <c r="B21" s="117"/>
      <c r="C21" s="592"/>
      <c r="D21" s="593"/>
      <c r="E21" s="140">
        <f>IF(LEN(C21)&gt;0,(IF(ISERROR(MATCH(C21,StaticValues_ServiceABBR_Savings,0)),"Error",INDEX(StaticValues_ServiceCodes_Savings,(MATCH(C21,StaticValues_ServiceABBR_Savings,0))))),"")</f>
      </c>
      <c r="F21" s="625"/>
      <c r="G21" s="625"/>
      <c r="H21" s="625"/>
      <c r="I21" s="95"/>
      <c r="J21" s="139"/>
      <c r="K21" s="167"/>
      <c r="L21" s="96"/>
      <c r="M21" s="148"/>
      <c r="N21" s="298">
        <f>K21*M21</f>
        <v>0</v>
      </c>
      <c r="O21" s="299">
        <f>IF(AND(UPPER($I21)="DHE",$J21=5),(ROUND($N21*StaticValues_EmployerTaxRate,2)),0)</f>
        <v>0</v>
      </c>
      <c r="P21" s="298">
        <f>SUM(N21:O21)</f>
        <v>0</v>
      </c>
      <c r="Q21" s="168"/>
      <c r="R21" s="169"/>
    </row>
    <row r="22" spans="1:18" s="8" customFormat="1" ht="30" customHeight="1">
      <c r="A22" s="234">
        <v>3</v>
      </c>
      <c r="B22" s="117"/>
      <c r="C22" s="592"/>
      <c r="D22" s="593"/>
      <c r="E22" s="140">
        <f>IF(LEN(C22)&gt;0,(IF(ISERROR(MATCH(C22,StaticValues_ServiceABBR_Savings,0)),"Error",INDEX(StaticValues_ServiceCodes_Savings,(MATCH(C22,StaticValues_ServiceABBR_Savings,0))))),"")</f>
      </c>
      <c r="F22" s="625"/>
      <c r="G22" s="625"/>
      <c r="H22" s="625"/>
      <c r="I22" s="95"/>
      <c r="J22" s="139"/>
      <c r="K22" s="167"/>
      <c r="L22" s="96"/>
      <c r="M22" s="148"/>
      <c r="N22" s="298">
        <f>K22*M22</f>
        <v>0</v>
      </c>
      <c r="O22" s="299">
        <f>IF(AND(UPPER($I22)="DHE",$J22=5),(ROUND($N22*StaticValues_EmployerTaxRate,2)),0)</f>
        <v>0</v>
      </c>
      <c r="P22" s="298">
        <f>SUM(N22:O22)</f>
        <v>0</v>
      </c>
      <c r="Q22" s="168"/>
      <c r="R22" s="170"/>
    </row>
    <row r="23" spans="1:18" s="8" customFormat="1" ht="28.5" customHeight="1">
      <c r="A23" s="234">
        <v>4</v>
      </c>
      <c r="B23" s="117"/>
      <c r="C23" s="592"/>
      <c r="D23" s="593"/>
      <c r="E23" s="140">
        <f>IF(LEN(C23)&gt;0,(IF(ISERROR(MATCH(C23,StaticValues_ServiceABBR_Savings,0)),"Error",INDEX(StaticValues_ServiceCodes_Savings,(MATCH(C23,StaticValues_ServiceABBR_Savings,0))))),"")</f>
      </c>
      <c r="F23" s="625"/>
      <c r="G23" s="625"/>
      <c r="H23" s="625"/>
      <c r="I23" s="95"/>
      <c r="J23" s="139"/>
      <c r="K23" s="167"/>
      <c r="L23" s="96"/>
      <c r="M23" s="148"/>
      <c r="N23" s="298">
        <f>K23*M23</f>
        <v>0</v>
      </c>
      <c r="O23" s="299">
        <f>IF(AND(UPPER($I23)="DHE",$J23=5),(ROUND($N23*StaticValues_EmployerTaxRate,2)),0)</f>
        <v>0</v>
      </c>
      <c r="P23" s="298">
        <f>SUM(N23:O23)</f>
        <v>0</v>
      </c>
      <c r="Q23" s="168"/>
      <c r="R23" s="169"/>
    </row>
    <row r="24" spans="2:18" ht="9" customHeight="1">
      <c r="B24" s="616" t="s">
        <v>402</v>
      </c>
      <c r="C24" s="617"/>
      <c r="D24" s="617"/>
      <c r="E24" s="617"/>
      <c r="F24" s="617"/>
      <c r="G24" s="617"/>
      <c r="H24" s="617"/>
      <c r="I24" s="617"/>
      <c r="J24" s="617"/>
      <c r="K24" s="617"/>
      <c r="L24" s="617"/>
      <c r="M24" s="617"/>
      <c r="N24" s="617"/>
      <c r="O24" s="617"/>
      <c r="P24" s="617"/>
      <c r="Q24" s="617"/>
      <c r="R24" s="618"/>
    </row>
    <row r="25" spans="2:18" ht="19.5" customHeight="1">
      <c r="B25" s="619"/>
      <c r="C25" s="620"/>
      <c r="D25" s="620"/>
      <c r="E25" s="620"/>
      <c r="F25" s="620"/>
      <c r="G25" s="620"/>
      <c r="H25" s="620"/>
      <c r="I25" s="620"/>
      <c r="J25" s="620"/>
      <c r="K25" s="620"/>
      <c r="L25" s="620"/>
      <c r="M25" s="620"/>
      <c r="N25" s="620"/>
      <c r="O25" s="620"/>
      <c r="P25" s="620"/>
      <c r="Q25" s="620"/>
      <c r="R25" s="621"/>
    </row>
    <row r="26" spans="2:18" ht="27.75" customHeight="1" thickBot="1">
      <c r="B26" s="360"/>
      <c r="C26" s="361"/>
      <c r="D26" s="361"/>
      <c r="E26" s="361"/>
      <c r="F26" s="361"/>
      <c r="G26" s="361"/>
      <c r="H26" s="361"/>
      <c r="I26" s="361"/>
      <c r="J26" s="361"/>
      <c r="K26" s="361"/>
      <c r="L26" s="361"/>
      <c r="M26" s="361"/>
      <c r="N26" s="361"/>
      <c r="O26" s="361"/>
      <c r="P26" s="361"/>
      <c r="Q26" s="361"/>
      <c r="R26" s="362"/>
    </row>
    <row r="27" spans="2:18" ht="16.5" customHeight="1">
      <c r="B27" s="602" t="s">
        <v>358</v>
      </c>
      <c r="C27" s="602"/>
      <c r="D27" s="602"/>
      <c r="E27" s="602"/>
      <c r="F27" s="602"/>
      <c r="G27" s="602"/>
      <c r="H27" s="602"/>
      <c r="I27" s="602"/>
      <c r="J27" s="602"/>
      <c r="K27" s="602"/>
      <c r="L27" s="602"/>
      <c r="M27" s="602"/>
      <c r="N27" s="602"/>
      <c r="O27" s="602"/>
      <c r="P27" s="602"/>
      <c r="Q27" s="602"/>
      <c r="R27" s="602"/>
    </row>
    <row r="30" spans="9:14" ht="12.75">
      <c r="I30" s="25"/>
      <c r="J30" s="26"/>
      <c r="K30" s="26"/>
      <c r="L30" s="26"/>
      <c r="M30" s="26"/>
      <c r="N30" s="26"/>
    </row>
    <row r="32" spans="7:15" ht="12.75">
      <c r="G32" s="521"/>
      <c r="H32" s="521"/>
      <c r="I32" s="521"/>
      <c r="J32" s="521"/>
      <c r="K32" s="521"/>
      <c r="L32" s="521"/>
      <c r="M32" s="521"/>
      <c r="N32" s="521"/>
      <c r="O32" s="521"/>
    </row>
    <row r="52" spans="3:11" ht="15.75">
      <c r="C52" s="22"/>
      <c r="D52" s="22"/>
      <c r="E52" s="86"/>
      <c r="F52" s="87"/>
      <c r="G52" s="87"/>
      <c r="H52" s="87"/>
      <c r="I52" s="87"/>
      <c r="J52" s="87"/>
      <c r="K52" s="87"/>
    </row>
    <row r="53" spans="3:11" ht="12.75">
      <c r="C53" s="22"/>
      <c r="D53" s="22"/>
      <c r="E53" s="22"/>
      <c r="F53" s="22"/>
      <c r="G53" s="22"/>
      <c r="H53" s="22"/>
      <c r="I53" s="22"/>
      <c r="J53" s="22"/>
      <c r="K53" s="22"/>
    </row>
    <row r="54" spans="3:11" ht="12.75">
      <c r="C54" s="22"/>
      <c r="D54" s="22"/>
      <c r="E54" s="22"/>
      <c r="F54" s="22"/>
      <c r="G54" s="22"/>
      <c r="H54" s="22"/>
      <c r="I54" s="22"/>
      <c r="J54" s="22"/>
      <c r="K54" s="22"/>
    </row>
  </sheetData>
  <sheetProtection password="E914" sheet="1"/>
  <mergeCells count="48">
    <mergeCell ref="B24:R26"/>
    <mergeCell ref="B5:E5"/>
    <mergeCell ref="F10:H10"/>
    <mergeCell ref="G32:O32"/>
    <mergeCell ref="C20:D20"/>
    <mergeCell ref="F20:H20"/>
    <mergeCell ref="F21:H21"/>
    <mergeCell ref="F23:H23"/>
    <mergeCell ref="C23:D23"/>
    <mergeCell ref="F22:H22"/>
    <mergeCell ref="B27:R27"/>
    <mergeCell ref="B8:D8"/>
    <mergeCell ref="B3:R3"/>
    <mergeCell ref="H1:I1"/>
    <mergeCell ref="Q1:R1"/>
    <mergeCell ref="O5:Q5"/>
    <mergeCell ref="J1:L1"/>
    <mergeCell ref="M1:N1"/>
    <mergeCell ref="B4:R4"/>
    <mergeCell ref="H5:I5"/>
    <mergeCell ref="J5:M5"/>
    <mergeCell ref="C21:D21"/>
    <mergeCell ref="C22:D22"/>
    <mergeCell ref="B15:D15"/>
    <mergeCell ref="F19:H19"/>
    <mergeCell ref="B16:D16"/>
    <mergeCell ref="B17:D17"/>
    <mergeCell ref="F17:H17"/>
    <mergeCell ref="C19:D19"/>
    <mergeCell ref="B18:R18"/>
    <mergeCell ref="F9:H9"/>
    <mergeCell ref="F16:H16"/>
    <mergeCell ref="F15:H15"/>
    <mergeCell ref="B11:D11"/>
    <mergeCell ref="F11:H11"/>
    <mergeCell ref="F12:H12"/>
    <mergeCell ref="B10:D10"/>
    <mergeCell ref="B12:D12"/>
    <mergeCell ref="B6:D6"/>
    <mergeCell ref="F6:H6"/>
    <mergeCell ref="B14:D14"/>
    <mergeCell ref="B7:D7"/>
    <mergeCell ref="F7:H7"/>
    <mergeCell ref="B13:D13"/>
    <mergeCell ref="F13:H13"/>
    <mergeCell ref="F14:H14"/>
    <mergeCell ref="F8:H8"/>
    <mergeCell ref="B9:D9"/>
  </mergeCells>
  <conditionalFormatting sqref="R5">
    <cfRule type="cellIs" priority="1" dxfId="0" operator="lessThan" stopIfTrue="1">
      <formula>0</formula>
    </cfRule>
  </conditionalFormatting>
  <dataValidations count="7">
    <dataValidation type="list" showInputMessage="1" showErrorMessage="1" error="Please select a value from the drop-down list." sqref="I20:I23 I11:I12">
      <formula1>IF(UPPER($B20)="O",StaticValues_ProviderType_OTE,StaticValues_ProviderType)</formula1>
    </dataValidation>
    <dataValidation type="list" showInputMessage="1" showErrorMessage="1" error="Please select a value from the drop-down list." sqref="L20:L23 L8:L17">
      <formula1>IF(UPPER($I20)="DHE",IF($E20=95,StaticValues_UnitType_DHE_ServiceCode95,StaticValues_UnitType_DHE_ServiceCodeNot95),StaticValues_UnitType_Savings)</formula1>
    </dataValidation>
    <dataValidation type="list" showInputMessage="1" showErrorMessage="1" error="Please select a value from the drop-down list." sqref="J20:J23 J8:J17">
      <formula1>IF(UPPER($I20)="DHE",StaticValues_ProviderRelationshipType_DHE,StaticValues_ProviderRelationshipType)</formula1>
    </dataValidation>
    <dataValidation type="list" showInputMessage="1" showErrorMessage="1" error="Please select a value from the drop-down list." sqref="B20:B23">
      <formula1>StaticValues_OTESTECode</formula1>
    </dataValidation>
    <dataValidation type="list" allowBlank="1" showInputMessage="1" showErrorMessage="1" sqref="C20:D23">
      <formula1>IF(UPPER($B20)="OTE",StaticValues_ServiceABBR_OTE,StaticValues_ServiceABBR_STE)</formula1>
    </dataValidation>
    <dataValidation type="list" showInputMessage="1" showErrorMessage="1" error="Please select a value from the drop-down list." sqref="I13:I17 I8:I10">
      <formula1>StaticValues_ProviderType</formula1>
    </dataValidation>
    <dataValidation type="list" allowBlank="1" showInputMessage="1" showErrorMessage="1" sqref="E8:E17">
      <formula1>StaticValues_ServiceCodes_Savings</formula1>
    </dataValidation>
  </dataValidations>
  <printOptions horizontalCentered="1"/>
  <pageMargins left="0.25" right="0.25" top="0.4921875" bottom="0.5" header="0.15" footer="0.2"/>
  <pageSetup horizontalDpi="300" verticalDpi="300" orientation="landscape" scale="70" r:id="rId3"/>
  <headerFooter alignWithMargins="0">
    <oddFooter>&amp;CPage _____ of _____</oddFooter>
  </headerFooter>
  <legacyDrawing r:id="rId2"/>
</worksheet>
</file>

<file path=xl/worksheets/sheet11.xml><?xml version="1.0" encoding="utf-8"?>
<worksheet xmlns="http://schemas.openxmlformats.org/spreadsheetml/2006/main" xmlns:r="http://schemas.openxmlformats.org/officeDocument/2006/relationships">
  <sheetPr codeName="Sheet10"/>
  <dimension ref="A1:R54"/>
  <sheetViews>
    <sheetView showGridLines="0" view="pageLayout" zoomScale="90" zoomScalePageLayoutView="90" workbookViewId="0" topLeftCell="A1">
      <selection activeCell="K21" sqref="K21:R21"/>
    </sheetView>
  </sheetViews>
  <sheetFormatPr defaultColWidth="7.8515625" defaultRowHeight="12.75"/>
  <cols>
    <col min="1" max="1" width="6.57421875" style="0" customWidth="1"/>
    <col min="2" max="2" width="5.140625" style="0" customWidth="1"/>
    <col min="3" max="3" width="7.8515625" style="0" customWidth="1"/>
    <col min="4" max="4" width="8.7109375" style="0" customWidth="1"/>
    <col min="5" max="5" width="14.8515625" style="0" customWidth="1"/>
    <col min="6" max="6" width="9.00390625" style="0" customWidth="1"/>
    <col min="7" max="7" width="4.7109375" style="0" customWidth="1"/>
    <col min="8" max="8" width="10.140625" style="0" customWidth="1"/>
    <col min="9" max="9" width="9.00390625" style="0" customWidth="1"/>
    <col min="10" max="10" width="11.00390625" style="0" customWidth="1"/>
    <col min="11" max="11" width="1.1484375" style="0" customWidth="1"/>
    <col min="12" max="12" width="2.57421875" style="0" customWidth="1"/>
    <col min="13" max="13" width="1.421875" style="0" customWidth="1"/>
    <col min="14" max="14" width="7.8515625" style="0" customWidth="1"/>
    <col min="15" max="15" width="11.57421875" style="0" customWidth="1"/>
    <col min="16" max="16" width="7.28125" style="0" customWidth="1"/>
    <col min="17" max="17" width="13.7109375" style="0" customWidth="1"/>
    <col min="18" max="18" width="8.8515625" style="0" customWidth="1"/>
    <col min="19" max="19" width="4.140625" style="0" customWidth="1"/>
  </cols>
  <sheetData>
    <row r="1" spans="1:18" ht="20.25" customHeight="1">
      <c r="A1" s="1"/>
      <c r="B1" s="1"/>
      <c r="C1" s="1"/>
      <c r="D1" s="505" t="s">
        <v>276</v>
      </c>
      <c r="E1" s="505"/>
      <c r="F1" s="474">
        <f>IF('Page 1'!B6&gt;"",'Page 1'!B6,"")</f>
      </c>
      <c r="G1" s="474"/>
      <c r="H1" s="474">
        <f>IF('Page 1'!L6&gt;"",'Page 1'!L6,"")</f>
      </c>
      <c r="I1" s="474"/>
      <c r="J1" s="505" t="s">
        <v>84</v>
      </c>
      <c r="K1" s="505"/>
      <c r="L1" s="505"/>
      <c r="M1" s="505"/>
      <c r="N1" s="505"/>
      <c r="O1" s="493">
        <f>IF(ISNUMBER('Page 1'!K2),'Page 1'!K2,"")</f>
      </c>
      <c r="P1" s="493"/>
      <c r="Q1" s="220">
        <f>IF(ISNUMBER('[1]Page 1'!K2),'[1]Page 1'!K2,"")</f>
      </c>
      <c r="R1" s="220"/>
    </row>
    <row r="2" spans="1:18" ht="6" customHeight="1" thickBot="1">
      <c r="A2" s="1"/>
      <c r="B2" s="1"/>
      <c r="C2" s="1"/>
      <c r="D2" s="1"/>
      <c r="E2" s="1"/>
      <c r="F2" s="1"/>
      <c r="G2" s="1"/>
      <c r="H2" s="1"/>
      <c r="I2" s="1"/>
      <c r="J2" s="1"/>
      <c r="K2" s="1"/>
      <c r="L2" s="1"/>
      <c r="M2" s="1"/>
      <c r="N2" s="1"/>
      <c r="O2" s="1"/>
      <c r="P2" s="1"/>
      <c r="Q2" s="1"/>
      <c r="R2" s="1"/>
    </row>
    <row r="3" spans="1:18" ht="25.5" customHeight="1" thickBot="1">
      <c r="A3" s="479" t="str">
        <f>'[1]Page 1'!B1</f>
        <v>CONSUMER-DIRECTED CARE PLUS Purchasing Plan  (Version 3.0-C)</v>
      </c>
      <c r="B3" s="480"/>
      <c r="C3" s="480"/>
      <c r="D3" s="480"/>
      <c r="E3" s="480"/>
      <c r="F3" s="480"/>
      <c r="G3" s="480"/>
      <c r="H3" s="480"/>
      <c r="I3" s="480"/>
      <c r="J3" s="480"/>
      <c r="K3" s="480"/>
      <c r="L3" s="480"/>
      <c r="M3" s="480"/>
      <c r="N3" s="480"/>
      <c r="O3" s="480"/>
      <c r="P3" s="480"/>
      <c r="Q3" s="480"/>
      <c r="R3" s="571"/>
    </row>
    <row r="4" spans="1:18" ht="25.5" customHeight="1">
      <c r="A4" s="651" t="s">
        <v>13</v>
      </c>
      <c r="B4" s="652"/>
      <c r="C4" s="652"/>
      <c r="D4" s="652"/>
      <c r="E4" s="652"/>
      <c r="F4" s="652"/>
      <c r="G4" s="652"/>
      <c r="H4" s="652"/>
      <c r="I4" s="652"/>
      <c r="J4" s="652"/>
      <c r="K4" s="652"/>
      <c r="L4" s="652"/>
      <c r="M4" s="652"/>
      <c r="N4" s="652"/>
      <c r="O4" s="652"/>
      <c r="P4" s="652"/>
      <c r="Q4" s="652"/>
      <c r="R4" s="653"/>
    </row>
    <row r="5" spans="1:18" ht="5.25" customHeight="1">
      <c r="A5" s="2"/>
      <c r="B5" s="1"/>
      <c r="C5" s="1"/>
      <c r="D5" s="1"/>
      <c r="E5" s="1"/>
      <c r="F5" s="1"/>
      <c r="G5" s="1"/>
      <c r="H5" s="1"/>
      <c r="I5" s="1"/>
      <c r="J5" s="1"/>
      <c r="K5" s="1"/>
      <c r="L5" s="1"/>
      <c r="M5" s="1"/>
      <c r="N5" s="1"/>
      <c r="O5" s="1"/>
      <c r="P5" s="1"/>
      <c r="Q5" s="1"/>
      <c r="R5" s="3"/>
    </row>
    <row r="6" spans="1:18" ht="18" customHeight="1">
      <c r="A6" s="654" t="s">
        <v>30</v>
      </c>
      <c r="B6" s="655"/>
      <c r="C6" s="655"/>
      <c r="D6" s="655"/>
      <c r="E6" s="655"/>
      <c r="F6" s="655"/>
      <c r="G6" s="655"/>
      <c r="H6" s="655"/>
      <c r="I6" s="655"/>
      <c r="J6" s="655"/>
      <c r="K6" s="655"/>
      <c r="L6" s="655"/>
      <c r="M6" s="655"/>
      <c r="N6" s="655"/>
      <c r="O6" s="655"/>
      <c r="P6" s="655"/>
      <c r="Q6" s="655"/>
      <c r="R6" s="656"/>
    </row>
    <row r="7" spans="1:18" ht="15.75" customHeight="1">
      <c r="A7" s="75"/>
      <c r="B7" s="76"/>
      <c r="C7" s="76"/>
      <c r="D7" s="76"/>
      <c r="E7" s="76"/>
      <c r="F7" s="76"/>
      <c r="G7" s="76"/>
      <c r="H7" s="76"/>
      <c r="I7" s="76"/>
      <c r="J7" s="76"/>
      <c r="K7" s="76"/>
      <c r="L7" s="76"/>
      <c r="M7" s="76"/>
      <c r="N7" s="76"/>
      <c r="O7" s="76"/>
      <c r="P7" s="76"/>
      <c r="Q7" s="76"/>
      <c r="R7" s="77"/>
    </row>
    <row r="8" spans="1:18" ht="24" customHeight="1">
      <c r="A8" s="647"/>
      <c r="B8" s="648"/>
      <c r="C8" s="648"/>
      <c r="D8" s="648"/>
      <c r="E8" s="649"/>
      <c r="F8" s="638" t="s">
        <v>14</v>
      </c>
      <c r="G8" s="638"/>
      <c r="H8" s="638"/>
      <c r="I8" s="638"/>
      <c r="J8" s="638"/>
      <c r="K8" s="639">
        <f>'Page 1'!O2</f>
        <v>0</v>
      </c>
      <c r="L8" s="657"/>
      <c r="M8" s="657"/>
      <c r="N8" s="657"/>
      <c r="O8" s="658"/>
      <c r="P8" s="658"/>
      <c r="Q8" s="658"/>
      <c r="R8" s="659"/>
    </row>
    <row r="9" spans="1:18" ht="27.75" customHeight="1">
      <c r="A9" s="637" t="s">
        <v>15</v>
      </c>
      <c r="B9" s="638"/>
      <c r="C9" s="638"/>
      <c r="D9" s="638"/>
      <c r="E9" s="638"/>
      <c r="F9" s="705"/>
      <c r="G9" s="706"/>
      <c r="H9" s="706"/>
      <c r="I9" s="706"/>
      <c r="J9" s="706"/>
      <c r="K9" s="707"/>
      <c r="L9" s="707"/>
      <c r="M9" s="707"/>
      <c r="N9" s="707"/>
      <c r="O9" s="707"/>
      <c r="P9" s="707"/>
      <c r="Q9" s="707"/>
      <c r="R9" s="708"/>
    </row>
    <row r="10" spans="1:18" ht="24.75" customHeight="1">
      <c r="A10" s="637" t="s">
        <v>63</v>
      </c>
      <c r="B10" s="638"/>
      <c r="C10" s="638"/>
      <c r="D10" s="638"/>
      <c r="E10" s="638"/>
      <c r="F10" s="650">
        <f>('Page 3'!O18+'Page 3'!O26)+('Page 3A - Additional C1-C2'!O18+'Page 3A - Additional C1-C2'!O26)+('Page 3B - Additional C1-C2'!O18+'Page 3B - Additional C1-C2'!O26)</f>
        <v>0</v>
      </c>
      <c r="G10" s="650"/>
      <c r="H10" s="650"/>
      <c r="I10" s="650"/>
      <c r="J10" s="650"/>
      <c r="K10" s="68"/>
      <c r="L10" s="68"/>
      <c r="M10" s="68"/>
      <c r="N10" s="68"/>
      <c r="O10" s="68"/>
      <c r="P10" s="68"/>
      <c r="Q10" s="68"/>
      <c r="R10" s="69"/>
    </row>
    <row r="11" spans="1:18" ht="24" customHeight="1">
      <c r="A11" s="637" t="s">
        <v>7</v>
      </c>
      <c r="B11" s="638"/>
      <c r="C11" s="638"/>
      <c r="D11" s="638"/>
      <c r="E11" s="638"/>
      <c r="F11" s="639">
        <f>'Page 4'!N15</f>
        <v>0</v>
      </c>
      <c r="G11" s="639"/>
      <c r="H11" s="639"/>
      <c r="I11" s="639"/>
      <c r="J11" s="639"/>
      <c r="K11" s="68"/>
      <c r="L11" s="68"/>
      <c r="M11" s="68"/>
      <c r="N11" s="68"/>
      <c r="O11" s="68"/>
      <c r="P11" s="68"/>
      <c r="Q11" s="68"/>
      <c r="R11" s="69"/>
    </row>
    <row r="12" spans="1:18" ht="24" customHeight="1">
      <c r="A12" s="637" t="s">
        <v>364</v>
      </c>
      <c r="B12" s="638"/>
      <c r="C12" s="638"/>
      <c r="D12" s="638"/>
      <c r="E12" s="638"/>
      <c r="F12" s="639">
        <f>'Page 5'!R5</f>
        <v>0</v>
      </c>
      <c r="G12" s="639"/>
      <c r="H12" s="639"/>
      <c r="I12" s="639"/>
      <c r="J12" s="639"/>
      <c r="K12" s="68"/>
      <c r="L12" s="68"/>
      <c r="M12" s="68"/>
      <c r="N12" s="68"/>
      <c r="O12" s="68"/>
      <c r="P12" s="68"/>
      <c r="Q12" s="68"/>
      <c r="R12" s="69"/>
    </row>
    <row r="13" spans="1:18" ht="24" customHeight="1">
      <c r="A13" s="687" t="s">
        <v>377</v>
      </c>
      <c r="B13" s="688"/>
      <c r="C13" s="688"/>
      <c r="D13" s="688"/>
      <c r="E13" s="688"/>
      <c r="F13" s="638" t="s">
        <v>16</v>
      </c>
      <c r="G13" s="638"/>
      <c r="H13" s="638"/>
      <c r="I13" s="638"/>
      <c r="J13" s="638"/>
      <c r="K13" s="639">
        <f>F10+F11+F12</f>
        <v>0</v>
      </c>
      <c r="L13" s="639"/>
      <c r="M13" s="639"/>
      <c r="N13" s="639"/>
      <c r="O13" s="674"/>
      <c r="P13" s="674"/>
      <c r="Q13" s="674"/>
      <c r="R13" s="675"/>
    </row>
    <row r="14" spans="1:18" ht="28.5" customHeight="1">
      <c r="A14" s="689"/>
      <c r="B14" s="690"/>
      <c r="C14" s="690"/>
      <c r="D14" s="690"/>
      <c r="E14" s="690"/>
      <c r="F14" s="70"/>
      <c r="G14" s="70"/>
      <c r="H14" s="70"/>
      <c r="I14" s="70"/>
      <c r="J14" s="70"/>
      <c r="K14" s="676" t="s">
        <v>17</v>
      </c>
      <c r="L14" s="676"/>
      <c r="M14" s="676"/>
      <c r="N14" s="676"/>
      <c r="O14" s="676"/>
      <c r="P14" s="676"/>
      <c r="Q14" s="676"/>
      <c r="R14" s="677"/>
    </row>
    <row r="15" spans="1:18" ht="16.5" customHeight="1">
      <c r="A15" s="678"/>
      <c r="B15" s="679"/>
      <c r="C15" s="679"/>
      <c r="D15" s="679"/>
      <c r="E15" s="679"/>
      <c r="F15" s="679"/>
      <c r="G15" s="679"/>
      <c r="H15" s="679"/>
      <c r="I15" s="679"/>
      <c r="J15" s="679"/>
      <c r="K15" s="679"/>
      <c r="L15" s="679"/>
      <c r="M15" s="679"/>
      <c r="N15" s="679"/>
      <c r="O15" s="679"/>
      <c r="P15" s="679"/>
      <c r="Q15" s="679"/>
      <c r="R15" s="680"/>
    </row>
    <row r="16" spans="1:18" ht="24" customHeight="1">
      <c r="A16" s="681" t="s">
        <v>33</v>
      </c>
      <c r="B16" s="682"/>
      <c r="C16" s="682"/>
      <c r="D16" s="682"/>
      <c r="E16" s="682"/>
      <c r="F16" s="682"/>
      <c r="G16" s="682"/>
      <c r="H16" s="682"/>
      <c r="I16" s="682"/>
      <c r="J16" s="682"/>
      <c r="K16" s="682"/>
      <c r="L16" s="682"/>
      <c r="M16" s="682"/>
      <c r="N16" s="682"/>
      <c r="O16" s="682"/>
      <c r="P16" s="682"/>
      <c r="Q16" s="682"/>
      <c r="R16" s="683"/>
    </row>
    <row r="17" spans="1:18" ht="17.25" customHeight="1">
      <c r="A17" s="643" t="s">
        <v>287</v>
      </c>
      <c r="B17" s="644"/>
      <c r="C17" s="644"/>
      <c r="D17" s="644"/>
      <c r="E17" s="645"/>
      <c r="F17" s="646" t="s">
        <v>8</v>
      </c>
      <c r="G17" s="646"/>
      <c r="H17" s="646"/>
      <c r="I17" s="646"/>
      <c r="J17" s="646"/>
      <c r="K17" s="303"/>
      <c r="L17" s="304"/>
      <c r="M17" s="304"/>
      <c r="N17" s="644" t="s">
        <v>374</v>
      </c>
      <c r="O17" s="644"/>
      <c r="P17" s="644"/>
      <c r="Q17" s="644"/>
      <c r="R17" s="701"/>
    </row>
    <row r="18" spans="1:18" s="26" customFormat="1" ht="21" customHeight="1">
      <c r="A18" s="635"/>
      <c r="B18" s="636"/>
      <c r="C18" s="636"/>
      <c r="D18" s="636"/>
      <c r="E18" s="636"/>
      <c r="F18" s="631"/>
      <c r="G18" s="631"/>
      <c r="H18" s="631"/>
      <c r="I18" s="631"/>
      <c r="J18" s="631"/>
      <c r="K18" s="702"/>
      <c r="L18" s="702"/>
      <c r="M18" s="702"/>
      <c r="N18" s="702"/>
      <c r="O18" s="703"/>
      <c r="P18" s="703"/>
      <c r="Q18" s="703"/>
      <c r="R18" s="704"/>
    </row>
    <row r="19" spans="1:18" s="26" customFormat="1" ht="15" customHeight="1">
      <c r="A19" s="632" t="s">
        <v>268</v>
      </c>
      <c r="B19" s="633"/>
      <c r="C19" s="633"/>
      <c r="D19" s="633"/>
      <c r="E19" s="634"/>
      <c r="F19" s="630" t="s">
        <v>271</v>
      </c>
      <c r="G19" s="630"/>
      <c r="H19" s="630"/>
      <c r="I19" s="630"/>
      <c r="J19" s="630"/>
      <c r="K19" s="630" t="s">
        <v>268</v>
      </c>
      <c r="L19" s="630"/>
      <c r="M19" s="630"/>
      <c r="N19" s="630"/>
      <c r="O19" s="695"/>
      <c r="P19" s="695"/>
      <c r="Q19" s="695"/>
      <c r="R19" s="696"/>
    </row>
    <row r="20" spans="1:18" s="26" customFormat="1" ht="21" customHeight="1">
      <c r="A20" s="640"/>
      <c r="B20" s="641"/>
      <c r="C20" s="641"/>
      <c r="D20" s="641"/>
      <c r="E20" s="642"/>
      <c r="F20" s="697"/>
      <c r="G20" s="641"/>
      <c r="H20" s="641"/>
      <c r="I20" s="641"/>
      <c r="J20" s="642"/>
      <c r="K20" s="697"/>
      <c r="L20" s="641"/>
      <c r="M20" s="641"/>
      <c r="N20" s="641"/>
      <c r="O20" s="641"/>
      <c r="P20" s="641"/>
      <c r="Q20" s="641"/>
      <c r="R20" s="698"/>
    </row>
    <row r="21" spans="1:18" s="26" customFormat="1" ht="15" customHeight="1">
      <c r="A21" s="632" t="s">
        <v>269</v>
      </c>
      <c r="B21" s="633"/>
      <c r="C21" s="633"/>
      <c r="D21" s="633"/>
      <c r="E21" s="634"/>
      <c r="F21" s="630" t="s">
        <v>272</v>
      </c>
      <c r="G21" s="630"/>
      <c r="H21" s="630"/>
      <c r="I21" s="630"/>
      <c r="J21" s="630"/>
      <c r="K21" s="630" t="s">
        <v>269</v>
      </c>
      <c r="L21" s="630"/>
      <c r="M21" s="630"/>
      <c r="N21" s="630"/>
      <c r="O21" s="695"/>
      <c r="P21" s="695"/>
      <c r="Q21" s="695"/>
      <c r="R21" s="696"/>
    </row>
    <row r="22" spans="1:18" s="26" customFormat="1" ht="21" customHeight="1">
      <c r="A22" s="626"/>
      <c r="B22" s="627"/>
      <c r="C22" s="627"/>
      <c r="D22" s="627"/>
      <c r="E22" s="628"/>
      <c r="F22" s="684"/>
      <c r="G22" s="685"/>
      <c r="H22" s="685"/>
      <c r="I22" s="685"/>
      <c r="J22" s="686"/>
      <c r="K22" s="684"/>
      <c r="L22" s="685"/>
      <c r="M22" s="685"/>
      <c r="N22" s="685"/>
      <c r="O22" s="685"/>
      <c r="P22" s="685"/>
      <c r="Q22" s="685"/>
      <c r="R22" s="699"/>
    </row>
    <row r="23" spans="1:18" s="26" customFormat="1" ht="15" customHeight="1">
      <c r="A23" s="629" t="s">
        <v>270</v>
      </c>
      <c r="B23" s="630"/>
      <c r="C23" s="630"/>
      <c r="D23" s="630"/>
      <c r="E23" s="630"/>
      <c r="F23" s="630" t="s">
        <v>273</v>
      </c>
      <c r="G23" s="630"/>
      <c r="H23" s="630"/>
      <c r="I23" s="630"/>
      <c r="J23" s="630"/>
      <c r="K23" s="630" t="s">
        <v>270</v>
      </c>
      <c r="L23" s="630"/>
      <c r="M23" s="630"/>
      <c r="N23" s="630"/>
      <c r="O23" s="695"/>
      <c r="P23" s="695"/>
      <c r="Q23" s="695"/>
      <c r="R23" s="696"/>
    </row>
    <row r="24" spans="1:18" s="26" customFormat="1" ht="54.75" customHeight="1" thickBot="1">
      <c r="A24" s="660" t="s">
        <v>376</v>
      </c>
      <c r="B24" s="661"/>
      <c r="C24" s="661"/>
      <c r="D24" s="661"/>
      <c r="E24" s="662"/>
      <c r="F24" s="700" t="s">
        <v>383</v>
      </c>
      <c r="G24" s="661"/>
      <c r="H24" s="661"/>
      <c r="I24" s="661"/>
      <c r="J24" s="662"/>
      <c r="K24" s="669" t="s">
        <v>384</v>
      </c>
      <c r="L24" s="670"/>
      <c r="M24" s="670"/>
      <c r="N24" s="670"/>
      <c r="O24" s="670"/>
      <c r="P24" s="670"/>
      <c r="Q24" s="670"/>
      <c r="R24" s="671"/>
    </row>
    <row r="25" spans="1:18" s="26" customFormat="1" ht="6" customHeight="1" thickBot="1">
      <c r="A25" s="663"/>
      <c r="B25" s="664"/>
      <c r="C25" s="664"/>
      <c r="D25" s="664"/>
      <c r="E25" s="665"/>
      <c r="F25" s="222"/>
      <c r="G25" s="221"/>
      <c r="H25" s="221"/>
      <c r="I25" s="221"/>
      <c r="J25" s="221"/>
      <c r="K25" s="262"/>
      <c r="L25" s="263"/>
      <c r="M25" s="263"/>
      <c r="N25" s="263"/>
      <c r="O25" s="263"/>
      <c r="P25" s="263"/>
      <c r="Q25" s="263"/>
      <c r="R25" s="264"/>
    </row>
    <row r="26" spans="1:18" ht="13.5" customHeight="1" thickBot="1">
      <c r="A26" s="666"/>
      <c r="B26" s="667"/>
      <c r="C26" s="667"/>
      <c r="D26" s="667"/>
      <c r="E26" s="668"/>
      <c r="F26" s="224"/>
      <c r="G26" s="223"/>
      <c r="H26" s="223"/>
      <c r="I26" s="223"/>
      <c r="J26" s="223"/>
      <c r="K26" s="265"/>
      <c r="L26" s="266"/>
      <c r="M26" s="267"/>
      <c r="N26" s="672" t="s">
        <v>385</v>
      </c>
      <c r="O26" s="672"/>
      <c r="P26" s="672"/>
      <c r="Q26" s="672"/>
      <c r="R26" s="673"/>
    </row>
    <row r="27" spans="11:18" ht="17.25" customHeight="1" thickBot="1">
      <c r="K27" s="268"/>
      <c r="L27" s="269"/>
      <c r="M27" s="269"/>
      <c r="N27" s="270" t="s">
        <v>386</v>
      </c>
      <c r="O27" s="271"/>
      <c r="P27" s="270" t="s">
        <v>387</v>
      </c>
      <c r="Q27" s="272"/>
      <c r="R27" s="273"/>
    </row>
    <row r="28" spans="11:18" ht="15" customHeight="1" thickBot="1">
      <c r="K28" s="268"/>
      <c r="L28" s="269"/>
      <c r="M28" s="269"/>
      <c r="N28" s="270" t="s">
        <v>386</v>
      </c>
      <c r="O28" s="271"/>
      <c r="P28" s="270" t="s">
        <v>387</v>
      </c>
      <c r="Q28" s="272"/>
      <c r="R28" s="273"/>
    </row>
    <row r="29" spans="11:18" ht="15.75" customHeight="1" thickBot="1">
      <c r="K29" s="268"/>
      <c r="L29" s="274"/>
      <c r="M29" s="274"/>
      <c r="N29" s="270" t="s">
        <v>386</v>
      </c>
      <c r="O29" s="271"/>
      <c r="P29" s="270" t="s">
        <v>387</v>
      </c>
      <c r="Q29" s="272"/>
      <c r="R29" s="275"/>
    </row>
    <row r="30" spans="11:18" ht="21.75" customHeight="1" thickBot="1">
      <c r="K30" s="276"/>
      <c r="L30" s="277"/>
      <c r="M30" s="691" t="s">
        <v>388</v>
      </c>
      <c r="N30" s="692"/>
      <c r="O30" s="692"/>
      <c r="P30" s="692"/>
      <c r="Q30" s="692"/>
      <c r="R30" s="693"/>
    </row>
    <row r="31" spans="13:18" ht="8.25" customHeight="1">
      <c r="M31" s="694"/>
      <c r="N31" s="694"/>
      <c r="O31" s="694"/>
      <c r="P31" s="694"/>
      <c r="Q31" s="694"/>
      <c r="R31" s="694"/>
    </row>
    <row r="32" spans="6:18" ht="12.75">
      <c r="F32" s="521"/>
      <c r="G32" s="521"/>
      <c r="H32" s="521"/>
      <c r="I32" s="521"/>
      <c r="J32" s="521"/>
      <c r="K32" s="521"/>
      <c r="L32" s="521"/>
      <c r="M32" s="521"/>
      <c r="N32" s="521"/>
      <c r="O32" s="521"/>
      <c r="P32" s="521"/>
      <c r="Q32" s="521"/>
      <c r="R32" s="521"/>
    </row>
    <row r="52" spans="2:10" ht="15.75">
      <c r="B52" s="22"/>
      <c r="C52" s="22"/>
      <c r="D52" s="86"/>
      <c r="E52" s="87"/>
      <c r="F52" s="87"/>
      <c r="G52" s="87"/>
      <c r="H52" s="87"/>
      <c r="I52" s="87"/>
      <c r="J52" s="87"/>
    </row>
    <row r="53" spans="2:10" ht="12.75">
      <c r="B53" s="22"/>
      <c r="C53" s="22"/>
      <c r="D53" s="22"/>
      <c r="E53" s="22"/>
      <c r="F53" s="22"/>
      <c r="G53" s="22"/>
      <c r="H53" s="22"/>
      <c r="I53" s="22"/>
      <c r="J53" s="22"/>
    </row>
    <row r="54" spans="2:10" ht="12.75">
      <c r="B54" s="22"/>
      <c r="C54" s="22"/>
      <c r="D54" s="22"/>
      <c r="E54" s="22"/>
      <c r="F54" s="22"/>
      <c r="G54" s="22"/>
      <c r="H54" s="22"/>
      <c r="I54" s="22"/>
      <c r="J54" s="22"/>
    </row>
  </sheetData>
  <sheetProtection password="E914" sheet="1"/>
  <mergeCells count="53">
    <mergeCell ref="O1:P1"/>
    <mergeCell ref="N17:R17"/>
    <mergeCell ref="K18:R18"/>
    <mergeCell ref="F20:J20"/>
    <mergeCell ref="F9:R9"/>
    <mergeCell ref="H1:I1"/>
    <mergeCell ref="F1:G1"/>
    <mergeCell ref="M30:R30"/>
    <mergeCell ref="M31:R31"/>
    <mergeCell ref="F32:R32"/>
    <mergeCell ref="K19:R19"/>
    <mergeCell ref="K20:R20"/>
    <mergeCell ref="K21:R21"/>
    <mergeCell ref="K22:R22"/>
    <mergeCell ref="K23:R23"/>
    <mergeCell ref="F19:J19"/>
    <mergeCell ref="F24:J24"/>
    <mergeCell ref="A24:E26"/>
    <mergeCell ref="K24:R24"/>
    <mergeCell ref="N26:R26"/>
    <mergeCell ref="K13:R13"/>
    <mergeCell ref="K14:R14"/>
    <mergeCell ref="A15:R15"/>
    <mergeCell ref="A16:R16"/>
    <mergeCell ref="F13:J13"/>
    <mergeCell ref="F22:J22"/>
    <mergeCell ref="A13:E14"/>
    <mergeCell ref="D1:E1"/>
    <mergeCell ref="A8:E8"/>
    <mergeCell ref="F10:J10"/>
    <mergeCell ref="J1:N1"/>
    <mergeCell ref="A3:R3"/>
    <mergeCell ref="A4:R4"/>
    <mergeCell ref="A6:R6"/>
    <mergeCell ref="K8:R8"/>
    <mergeCell ref="A9:E9"/>
    <mergeCell ref="F8:J8"/>
    <mergeCell ref="A10:E10"/>
    <mergeCell ref="A12:E12"/>
    <mergeCell ref="F12:J12"/>
    <mergeCell ref="A11:E11"/>
    <mergeCell ref="F11:J11"/>
    <mergeCell ref="A20:E20"/>
    <mergeCell ref="A17:E17"/>
    <mergeCell ref="F17:J17"/>
    <mergeCell ref="A22:E22"/>
    <mergeCell ref="A23:E23"/>
    <mergeCell ref="F23:J23"/>
    <mergeCell ref="F18:J18"/>
    <mergeCell ref="A21:E21"/>
    <mergeCell ref="A18:E18"/>
    <mergeCell ref="A19:E19"/>
    <mergeCell ref="F21:J21"/>
  </mergeCells>
  <conditionalFormatting sqref="K13:R13">
    <cfRule type="cellIs" priority="2" dxfId="0" operator="notEqual" stopIfTrue="1">
      <formula>$K$8</formula>
    </cfRule>
  </conditionalFormatting>
  <printOptions horizontalCentered="1" verticalCentered="1"/>
  <pageMargins left="0.25" right="0.25" top="0.5" bottom="0.5" header="0.15" footer="0.2"/>
  <pageSetup horizontalDpi="300" verticalDpi="300" orientation="landscape" scale="95" r:id="rId1"/>
  <headerFooter alignWithMargins="0">
    <oddFooter>&amp;CPage _____ of _____</oddFooter>
  </headerFooter>
</worksheet>
</file>

<file path=xl/worksheets/sheet2.xml><?xml version="1.0" encoding="utf-8"?>
<worksheet xmlns="http://schemas.openxmlformats.org/spreadsheetml/2006/main" xmlns:r="http://schemas.openxmlformats.org/officeDocument/2006/relationships">
  <sheetPr codeName="Sheet12"/>
  <dimension ref="A1:C17"/>
  <sheetViews>
    <sheetView zoomScalePageLayoutView="0" workbookViewId="0" topLeftCell="A1">
      <pane xSplit="3" ySplit="1" topLeftCell="D20" activePane="bottomRight" state="frozen"/>
      <selection pane="topLeft" activeCell="A1" sqref="A1"/>
      <selection pane="topRight" activeCell="D1" sqref="D1"/>
      <selection pane="bottomLeft" activeCell="A2" sqref="A2"/>
      <selection pane="bottomRight" activeCell="C11" sqref="C11:C17"/>
    </sheetView>
  </sheetViews>
  <sheetFormatPr defaultColWidth="9.140625" defaultRowHeight="12.75"/>
  <cols>
    <col min="1" max="1" width="9.140625" style="61" customWidth="1"/>
    <col min="2" max="2" width="12.421875" style="62" bestFit="1" customWidth="1"/>
    <col min="3" max="3" width="91.8515625" style="63" customWidth="1"/>
    <col min="4" max="16384" width="9.140625" style="21" customWidth="1"/>
  </cols>
  <sheetData>
    <row r="1" spans="1:3" s="35" customFormat="1" ht="12.75">
      <c r="A1" s="56" t="s">
        <v>125</v>
      </c>
      <c r="B1" s="57" t="s">
        <v>126</v>
      </c>
      <c r="C1" s="58" t="s">
        <v>127</v>
      </c>
    </row>
    <row r="2" spans="1:3" ht="25.5">
      <c r="A2" s="59" t="s">
        <v>129</v>
      </c>
      <c r="B2" s="60">
        <v>39191</v>
      </c>
      <c r="C2" s="64" t="s">
        <v>128</v>
      </c>
    </row>
    <row r="3" spans="1:3" ht="204">
      <c r="A3" s="315" t="s">
        <v>123</v>
      </c>
      <c r="B3" s="316">
        <v>39195</v>
      </c>
      <c r="C3" s="64" t="s">
        <v>225</v>
      </c>
    </row>
    <row r="4" spans="1:3" ht="204">
      <c r="A4" s="315"/>
      <c r="B4" s="317"/>
      <c r="C4" s="65" t="s">
        <v>226</v>
      </c>
    </row>
    <row r="5" spans="1:3" ht="153">
      <c r="A5" s="59" t="s">
        <v>219</v>
      </c>
      <c r="B5" s="60">
        <v>39197</v>
      </c>
      <c r="C5" s="65" t="s">
        <v>227</v>
      </c>
    </row>
    <row r="6" spans="1:3" ht="229.5">
      <c r="A6" s="315" t="s">
        <v>228</v>
      </c>
      <c r="B6" s="318">
        <v>39204</v>
      </c>
      <c r="C6" s="64" t="s">
        <v>3</v>
      </c>
    </row>
    <row r="7" spans="1:3" ht="51">
      <c r="A7" s="315"/>
      <c r="B7" s="318"/>
      <c r="C7" s="72" t="s">
        <v>4</v>
      </c>
    </row>
    <row r="8" spans="1:3" ht="70.5" customHeight="1">
      <c r="A8" s="61" t="s">
        <v>228</v>
      </c>
      <c r="B8" s="62">
        <v>39211</v>
      </c>
      <c r="C8" s="63" t="s">
        <v>232</v>
      </c>
    </row>
    <row r="9" spans="1:3" ht="38.25">
      <c r="A9" s="61" t="s">
        <v>228</v>
      </c>
      <c r="B9" s="62">
        <v>39211</v>
      </c>
      <c r="C9" s="63" t="s">
        <v>233</v>
      </c>
    </row>
    <row r="11" spans="1:3" ht="12.75">
      <c r="A11" s="61" t="s">
        <v>280</v>
      </c>
      <c r="B11" s="62">
        <v>39934</v>
      </c>
      <c r="C11" s="63" t="s">
        <v>290</v>
      </c>
    </row>
    <row r="12" ht="12.75">
      <c r="C12" s="63" t="s">
        <v>288</v>
      </c>
    </row>
    <row r="13" ht="12.75">
      <c r="C13" s="63" t="s">
        <v>289</v>
      </c>
    </row>
    <row r="14" ht="12.75">
      <c r="C14" s="63" t="s">
        <v>291</v>
      </c>
    </row>
    <row r="15" ht="12.75">
      <c r="C15" s="63" t="s">
        <v>0</v>
      </c>
    </row>
    <row r="16" ht="12.75">
      <c r="C16" s="63" t="s">
        <v>1</v>
      </c>
    </row>
    <row r="17" ht="12.75">
      <c r="C17" s="63" t="s">
        <v>2</v>
      </c>
    </row>
  </sheetData>
  <sheetProtection password="E914" sheet="1" objects="1" scenarios="1"/>
  <mergeCells count="4">
    <mergeCell ref="A3:A4"/>
    <mergeCell ref="B3:B4"/>
    <mergeCell ref="A6:A7"/>
    <mergeCell ref="B6:B7"/>
  </mergeCells>
  <printOptions horizontalCentered="1"/>
  <pageMargins left="0.25" right="0.25" top="0.75" bottom="0.5" header="0.5" footer="0.25"/>
  <pageSetup horizontalDpi="600" verticalDpi="600" orientation="landscape" r:id="rId1"/>
  <headerFooter alignWithMargins="0">
    <oddFooter>&amp;LLast Updated: 4/25/2007&amp;CPage &amp;P of  &amp;N&amp;RPrinted on: &amp;D</oddFooter>
  </headerFooter>
</worksheet>
</file>

<file path=xl/worksheets/sheet3.xml><?xml version="1.0" encoding="utf-8"?>
<worksheet xmlns="http://schemas.openxmlformats.org/spreadsheetml/2006/main" xmlns:r="http://schemas.openxmlformats.org/officeDocument/2006/relationships">
  <sheetPr codeName="Sheet2"/>
  <dimension ref="A1:J111"/>
  <sheetViews>
    <sheetView zoomScalePageLayoutView="0" workbookViewId="0" topLeftCell="A1">
      <selection activeCell="H28" sqref="H28"/>
    </sheetView>
  </sheetViews>
  <sheetFormatPr defaultColWidth="9.140625" defaultRowHeight="12.75"/>
  <cols>
    <col min="1" max="1" width="16.28125" style="20" bestFit="1" customWidth="1"/>
    <col min="2" max="2" width="2.7109375" style="20" customWidth="1"/>
    <col min="3" max="3" width="8.7109375" style="21" bestFit="1" customWidth="1"/>
    <col min="4" max="4" width="23.8515625" style="21" bestFit="1" customWidth="1"/>
    <col min="5" max="5" width="2.7109375" style="21" customWidth="1"/>
    <col min="6" max="6" width="10.421875" style="21" bestFit="1" customWidth="1"/>
    <col min="7" max="8" width="18.00390625" style="21" bestFit="1" customWidth="1"/>
    <col min="9" max="16384" width="9.140625" style="21" customWidth="1"/>
  </cols>
  <sheetData>
    <row r="1" spans="1:8" ht="38.25">
      <c r="A1" s="33" t="s">
        <v>37</v>
      </c>
      <c r="C1" s="32" t="s">
        <v>38</v>
      </c>
      <c r="D1" s="32" t="s">
        <v>39</v>
      </c>
      <c r="F1" s="32" t="s">
        <v>101</v>
      </c>
      <c r="G1" s="32" t="s">
        <v>44</v>
      </c>
      <c r="H1" s="32" t="s">
        <v>45</v>
      </c>
    </row>
    <row r="2" spans="1:8" ht="12.75">
      <c r="A2" s="28" t="s">
        <v>321</v>
      </c>
      <c r="C2" s="28" t="s">
        <v>34</v>
      </c>
      <c r="D2" s="28" t="s">
        <v>34</v>
      </c>
      <c r="F2" s="28" t="s">
        <v>41</v>
      </c>
      <c r="G2" s="28" t="s">
        <v>42</v>
      </c>
      <c r="H2" s="28" t="s">
        <v>41</v>
      </c>
    </row>
    <row r="3" spans="1:8" ht="12.75">
      <c r="A3" s="28" t="s">
        <v>322</v>
      </c>
      <c r="C3" s="28" t="s">
        <v>36</v>
      </c>
      <c r="D3" s="28" t="s">
        <v>35</v>
      </c>
      <c r="F3" s="28" t="s">
        <v>42</v>
      </c>
      <c r="G3" s="29"/>
      <c r="H3" s="29"/>
    </row>
    <row r="4" spans="1:6" ht="12.75">
      <c r="A4" s="29"/>
      <c r="C4" s="28" t="s">
        <v>35</v>
      </c>
      <c r="D4" s="29"/>
      <c r="F4" s="28" t="s">
        <v>43</v>
      </c>
    </row>
    <row r="5" spans="3:6" ht="12.75">
      <c r="C5" s="29"/>
      <c r="D5" s="20"/>
      <c r="F5" s="29"/>
    </row>
    <row r="6" ht="12.75">
      <c r="F6" s="103"/>
    </row>
    <row r="7" ht="25.5">
      <c r="H7" s="32" t="s">
        <v>379</v>
      </c>
    </row>
    <row r="8" spans="1:8" ht="21.75" customHeight="1">
      <c r="A8" s="33" t="s">
        <v>99</v>
      </c>
      <c r="C8" s="319" t="s">
        <v>115</v>
      </c>
      <c r="D8" s="319"/>
      <c r="F8" s="32" t="s">
        <v>102</v>
      </c>
      <c r="H8" s="133" t="s">
        <v>398</v>
      </c>
    </row>
    <row r="9" spans="1:8" ht="12.75">
      <c r="A9" s="28">
        <v>1</v>
      </c>
      <c r="C9" s="28">
        <v>1</v>
      </c>
      <c r="D9" s="28" t="s">
        <v>262</v>
      </c>
      <c r="F9" s="28" t="s">
        <v>42</v>
      </c>
      <c r="H9" s="133" t="s">
        <v>380</v>
      </c>
    </row>
    <row r="10" spans="1:8" ht="12.75">
      <c r="A10" s="28" t="s">
        <v>97</v>
      </c>
      <c r="C10" s="28">
        <v>2</v>
      </c>
      <c r="D10" s="28" t="s">
        <v>261</v>
      </c>
      <c r="F10" s="28" t="s">
        <v>398</v>
      </c>
      <c r="H10" s="133" t="s">
        <v>42</v>
      </c>
    </row>
    <row r="11" spans="1:8" ht="12.75">
      <c r="A11" s="28" t="s">
        <v>98</v>
      </c>
      <c r="C11" s="28">
        <v>3</v>
      </c>
      <c r="D11" s="28" t="s">
        <v>263</v>
      </c>
      <c r="F11" s="28" t="s">
        <v>104</v>
      </c>
      <c r="H11" s="133" t="s">
        <v>397</v>
      </c>
    </row>
    <row r="12" spans="1:8" ht="12.75">
      <c r="A12" s="28">
        <v>3</v>
      </c>
      <c r="C12" s="28">
        <v>4</v>
      </c>
      <c r="D12" s="28" t="s">
        <v>264</v>
      </c>
      <c r="F12" s="28" t="s">
        <v>43</v>
      </c>
      <c r="H12" s="133" t="s">
        <v>27</v>
      </c>
    </row>
    <row r="13" spans="1:8" ht="12.75">
      <c r="A13" s="28">
        <v>4</v>
      </c>
      <c r="C13" s="28">
        <v>5</v>
      </c>
      <c r="D13" s="28" t="s">
        <v>265</v>
      </c>
      <c r="F13" s="28" t="s">
        <v>103</v>
      </c>
      <c r="H13" s="133" t="s">
        <v>43</v>
      </c>
    </row>
    <row r="14" spans="1:8" ht="12.75">
      <c r="A14" s="28">
        <v>7</v>
      </c>
      <c r="C14" s="30"/>
      <c r="D14" s="31"/>
      <c r="F14" s="29"/>
      <c r="H14" s="133" t="s">
        <v>381</v>
      </c>
    </row>
    <row r="15" spans="1:8" ht="12.75">
      <c r="A15" s="28">
        <v>8</v>
      </c>
      <c r="H15" s="215"/>
    </row>
    <row r="16" spans="1:9" ht="51">
      <c r="A16" s="28">
        <v>9</v>
      </c>
      <c r="C16" s="319" t="s">
        <v>116</v>
      </c>
      <c r="D16" s="319"/>
      <c r="F16" s="32" t="s">
        <v>130</v>
      </c>
      <c r="G16" s="32" t="s">
        <v>131</v>
      </c>
      <c r="H16" s="32" t="s">
        <v>132</v>
      </c>
      <c r="I16" s="32" t="s">
        <v>133</v>
      </c>
    </row>
    <row r="17" spans="1:9" ht="12.75">
      <c r="A17" s="28">
        <v>10</v>
      </c>
      <c r="C17" s="30"/>
      <c r="D17" s="31"/>
      <c r="F17" s="28" t="s">
        <v>66</v>
      </c>
      <c r="G17" s="28" t="s">
        <v>66</v>
      </c>
      <c r="H17" s="28" t="s">
        <v>66</v>
      </c>
      <c r="I17" s="28" t="s">
        <v>68</v>
      </c>
    </row>
    <row r="18" spans="1:9" ht="12.75">
      <c r="A18" s="28">
        <v>11</v>
      </c>
      <c r="F18" s="28" t="s">
        <v>67</v>
      </c>
      <c r="G18" s="28" t="s">
        <v>67</v>
      </c>
      <c r="H18" s="28" t="s">
        <v>68</v>
      </c>
      <c r="I18" s="29"/>
    </row>
    <row r="19" spans="1:8" ht="26.25" customHeight="1">
      <c r="A19" s="28">
        <v>12</v>
      </c>
      <c r="C19" s="319" t="s">
        <v>220</v>
      </c>
      <c r="D19" s="319"/>
      <c r="F19" s="28" t="s">
        <v>68</v>
      </c>
      <c r="G19" s="29"/>
      <c r="H19" s="29"/>
    </row>
    <row r="20" spans="1:6" ht="12.75">
      <c r="A20" s="28">
        <v>13</v>
      </c>
      <c r="C20" s="28" t="s">
        <v>199</v>
      </c>
      <c r="D20" s="28" t="s">
        <v>149</v>
      </c>
      <c r="F20" s="29"/>
    </row>
    <row r="21" spans="1:4" ht="12.75">
      <c r="A21" s="28">
        <v>14</v>
      </c>
      <c r="C21" s="28"/>
      <c r="D21" s="28"/>
    </row>
    <row r="22" spans="1:4" ht="12.75">
      <c r="A22" s="28">
        <v>15</v>
      </c>
      <c r="C22" s="30"/>
      <c r="D22" s="31"/>
    </row>
    <row r="23" ht="12.75">
      <c r="A23" s="28">
        <v>23</v>
      </c>
    </row>
    <row r="24" ht="12.75">
      <c r="A24" s="29"/>
    </row>
    <row r="26" spans="1:4" ht="25.5">
      <c r="A26" s="33" t="s">
        <v>122</v>
      </c>
      <c r="C26" s="323"/>
      <c r="D26" s="324"/>
    </row>
    <row r="27" spans="1:4" ht="12.75">
      <c r="A27" s="133" t="s">
        <v>399</v>
      </c>
      <c r="C27" s="102"/>
      <c r="D27" s="102"/>
    </row>
    <row r="28" spans="1:4" ht="12.75">
      <c r="A28" s="29"/>
      <c r="C28" s="102"/>
      <c r="D28" s="102"/>
    </row>
    <row r="29" spans="3:4" ht="12.75">
      <c r="C29" s="102"/>
      <c r="D29" s="102"/>
    </row>
    <row r="30" spans="1:4" ht="12.75">
      <c r="A30" s="33" t="s">
        <v>124</v>
      </c>
      <c r="C30" s="102"/>
      <c r="D30" s="102"/>
    </row>
    <row r="31" spans="1:4" ht="12.75">
      <c r="A31" s="55" t="s">
        <v>396</v>
      </c>
      <c r="C31" s="278"/>
      <c r="D31" s="278"/>
    </row>
    <row r="32" ht="12.75">
      <c r="A32" s="29"/>
    </row>
    <row r="36" spans="3:10" ht="25.5" customHeight="1">
      <c r="C36" s="319" t="s">
        <v>145</v>
      </c>
      <c r="D36" s="319"/>
      <c r="F36" s="319" t="s">
        <v>229</v>
      </c>
      <c r="G36" s="319"/>
      <c r="I36" s="105"/>
      <c r="J36" s="105"/>
    </row>
    <row r="37" spans="3:10" ht="12.75">
      <c r="C37" s="28" t="s">
        <v>197</v>
      </c>
      <c r="D37" s="28" t="s">
        <v>146</v>
      </c>
      <c r="F37" s="28" t="s">
        <v>197</v>
      </c>
      <c r="G37" s="28" t="s">
        <v>146</v>
      </c>
      <c r="I37" s="104"/>
      <c r="J37" s="104"/>
    </row>
    <row r="38" spans="3:10" ht="12.75">
      <c r="C38" s="66" t="s">
        <v>182</v>
      </c>
      <c r="D38" s="28" t="s">
        <v>161</v>
      </c>
      <c r="F38" s="28" t="s">
        <v>181</v>
      </c>
      <c r="G38" s="28" t="s">
        <v>160</v>
      </c>
      <c r="I38" s="104"/>
      <c r="J38" s="104"/>
    </row>
    <row r="39" spans="3:10" ht="12.75" customHeight="1">
      <c r="C39" s="28" t="s">
        <v>183</v>
      </c>
      <c r="D39" s="28" t="s">
        <v>162</v>
      </c>
      <c r="F39" s="66" t="s">
        <v>182</v>
      </c>
      <c r="G39" s="28" t="s">
        <v>161</v>
      </c>
      <c r="I39" s="104"/>
      <c r="J39" s="104"/>
    </row>
    <row r="40" spans="3:10" ht="12.75">
      <c r="C40" s="28" t="s">
        <v>199</v>
      </c>
      <c r="D40" s="28" t="s">
        <v>149</v>
      </c>
      <c r="F40" s="28" t="s">
        <v>234</v>
      </c>
      <c r="G40" s="28" t="s">
        <v>235</v>
      </c>
      <c r="I40" s="104"/>
      <c r="J40" s="104"/>
    </row>
    <row r="41" spans="3:7" ht="12.75">
      <c r="C41" s="59">
        <v>11</v>
      </c>
      <c r="D41" s="28" t="s">
        <v>148</v>
      </c>
      <c r="F41" s="28" t="s">
        <v>183</v>
      </c>
      <c r="G41" s="28" t="s">
        <v>162</v>
      </c>
    </row>
    <row r="42" spans="3:7" ht="12.75">
      <c r="C42" s="28" t="s">
        <v>211</v>
      </c>
      <c r="D42" s="28" t="s">
        <v>244</v>
      </c>
      <c r="F42" s="28">
        <v>11</v>
      </c>
      <c r="G42" s="28" t="s">
        <v>148</v>
      </c>
    </row>
    <row r="43" spans="3:7" ht="12.75">
      <c r="C43" s="28" t="s">
        <v>200</v>
      </c>
      <c r="D43" s="102" t="s">
        <v>150</v>
      </c>
      <c r="F43" s="28" t="s">
        <v>184</v>
      </c>
      <c r="G43" s="28" t="s">
        <v>163</v>
      </c>
    </row>
    <row r="44" spans="3:7" ht="12.75">
      <c r="C44" s="28" t="s">
        <v>201</v>
      </c>
      <c r="D44" s="28" t="s">
        <v>155</v>
      </c>
      <c r="F44" s="28" t="s">
        <v>196</v>
      </c>
      <c r="G44" s="28" t="s">
        <v>164</v>
      </c>
    </row>
    <row r="45" spans="3:7" ht="12.75">
      <c r="C45" s="28" t="s">
        <v>193</v>
      </c>
      <c r="D45" s="28" t="s">
        <v>170</v>
      </c>
      <c r="F45" s="28" t="s">
        <v>236</v>
      </c>
      <c r="G45" s="28" t="s">
        <v>237</v>
      </c>
    </row>
    <row r="46" spans="3:7" ht="12.75">
      <c r="C46" s="28" t="s">
        <v>186</v>
      </c>
      <c r="D46" s="28" t="s">
        <v>166</v>
      </c>
      <c r="F46" s="28" t="s">
        <v>201</v>
      </c>
      <c r="G46" s="28" t="s">
        <v>155</v>
      </c>
    </row>
    <row r="47" spans="3:7" ht="12.75">
      <c r="C47" s="28" t="s">
        <v>203</v>
      </c>
      <c r="D47" s="28" t="s">
        <v>152</v>
      </c>
      <c r="F47" s="28" t="s">
        <v>186</v>
      </c>
      <c r="G47" s="28" t="s">
        <v>166</v>
      </c>
    </row>
    <row r="48" spans="3:7" ht="12.75">
      <c r="C48" s="28" t="s">
        <v>204</v>
      </c>
      <c r="D48" s="28" t="s">
        <v>153</v>
      </c>
      <c r="F48" s="28" t="s">
        <v>238</v>
      </c>
      <c r="G48" s="28" t="s">
        <v>239</v>
      </c>
    </row>
    <row r="49" spans="3:7" ht="12.75">
      <c r="C49" s="102" t="s">
        <v>188</v>
      </c>
      <c r="D49" s="28" t="s">
        <v>168</v>
      </c>
      <c r="F49" s="28" t="s">
        <v>204</v>
      </c>
      <c r="G49" s="28" t="s">
        <v>153</v>
      </c>
    </row>
    <row r="50" spans="3:7" ht="12.75">
      <c r="C50" s="28" t="s">
        <v>189</v>
      </c>
      <c r="D50" s="28" t="s">
        <v>169</v>
      </c>
      <c r="F50" s="28" t="s">
        <v>205</v>
      </c>
      <c r="G50" s="28" t="s">
        <v>154</v>
      </c>
    </row>
    <row r="51" spans="3:7" ht="12.75" customHeight="1">
      <c r="C51" s="28" t="s">
        <v>205</v>
      </c>
      <c r="D51" s="28" t="s">
        <v>154</v>
      </c>
      <c r="F51" s="28" t="s">
        <v>206</v>
      </c>
      <c r="G51" s="28" t="s">
        <v>179</v>
      </c>
    </row>
    <row r="52" spans="3:7" ht="12.75" customHeight="1">
      <c r="C52" s="28" t="s">
        <v>187</v>
      </c>
      <c r="D52" s="28" t="s">
        <v>167</v>
      </c>
      <c r="F52" s="28" t="s">
        <v>187</v>
      </c>
      <c r="G52" s="28" t="s">
        <v>167</v>
      </c>
    </row>
    <row r="53" spans="3:7" ht="12.75">
      <c r="C53" s="28" t="s">
        <v>208</v>
      </c>
      <c r="D53" s="28" t="s">
        <v>156</v>
      </c>
      <c r="F53" s="28" t="s">
        <v>240</v>
      </c>
      <c r="G53" s="28" t="s">
        <v>241</v>
      </c>
    </row>
    <row r="54" spans="3:7" ht="12.75">
      <c r="C54" s="28">
        <v>58</v>
      </c>
      <c r="D54" s="28" t="s">
        <v>247</v>
      </c>
      <c r="F54" s="99">
        <v>39</v>
      </c>
      <c r="G54" s="28" t="s">
        <v>151</v>
      </c>
    </row>
    <row r="55" spans="3:7" ht="12.75">
      <c r="C55" s="28" t="s">
        <v>209</v>
      </c>
      <c r="D55" s="28" t="s">
        <v>248</v>
      </c>
      <c r="F55" s="28" t="s">
        <v>208</v>
      </c>
      <c r="G55" s="28" t="s">
        <v>156</v>
      </c>
    </row>
    <row r="56" spans="3:7" ht="12.75">
      <c r="C56" s="28" t="s">
        <v>190</v>
      </c>
      <c r="D56" s="28" t="s">
        <v>171</v>
      </c>
      <c r="F56" s="28" t="s">
        <v>190</v>
      </c>
      <c r="G56" s="28" t="s">
        <v>171</v>
      </c>
    </row>
    <row r="57" spans="3:7" ht="12.75">
      <c r="C57" s="28" t="s">
        <v>212</v>
      </c>
      <c r="D57" s="28" t="s">
        <v>157</v>
      </c>
      <c r="F57" s="28" t="s">
        <v>242</v>
      </c>
      <c r="G57" s="28" t="s">
        <v>243</v>
      </c>
    </row>
    <row r="58" spans="3:7" ht="12.75">
      <c r="C58" s="28" t="s">
        <v>191</v>
      </c>
      <c r="D58" s="28" t="s">
        <v>172</v>
      </c>
      <c r="F58" s="28" t="s">
        <v>209</v>
      </c>
      <c r="G58" s="28" t="s">
        <v>248</v>
      </c>
    </row>
    <row r="59" spans="3:7" ht="12.75">
      <c r="C59" s="28" t="s">
        <v>192</v>
      </c>
      <c r="D59" s="28" t="s">
        <v>173</v>
      </c>
      <c r="F59" s="28" t="s">
        <v>191</v>
      </c>
      <c r="G59" s="28" t="s">
        <v>172</v>
      </c>
    </row>
    <row r="60" spans="3:7" ht="12.75">
      <c r="C60" s="28" t="s">
        <v>194</v>
      </c>
      <c r="D60" s="28" t="s">
        <v>174</v>
      </c>
      <c r="F60" s="28" t="s">
        <v>192</v>
      </c>
      <c r="G60" s="28" t="s">
        <v>173</v>
      </c>
    </row>
    <row r="61" spans="3:7" ht="12.75">
      <c r="C61" s="28" t="s">
        <v>213</v>
      </c>
      <c r="D61" s="28" t="s">
        <v>158</v>
      </c>
      <c r="F61" s="28" t="s">
        <v>188</v>
      </c>
      <c r="G61" s="28" t="s">
        <v>168</v>
      </c>
    </row>
    <row r="62" spans="3:7" ht="12.75">
      <c r="C62" s="28" t="s">
        <v>202</v>
      </c>
      <c r="D62" s="28" t="s">
        <v>151</v>
      </c>
      <c r="F62" s="28" t="s">
        <v>189</v>
      </c>
      <c r="G62" s="28" t="s">
        <v>169</v>
      </c>
    </row>
    <row r="63" spans="3:7" ht="12.75">
      <c r="C63" s="74"/>
      <c r="D63" s="74"/>
      <c r="F63" s="28" t="s">
        <v>193</v>
      </c>
      <c r="G63" s="28" t="s">
        <v>170</v>
      </c>
    </row>
    <row r="64" spans="6:7" ht="12.75">
      <c r="F64" s="28" t="s">
        <v>194</v>
      </c>
      <c r="G64" s="28" t="s">
        <v>174</v>
      </c>
    </row>
    <row r="65" spans="3:7" ht="12.75">
      <c r="C65" s="103"/>
      <c r="D65" s="103"/>
      <c r="F65" s="28" t="s">
        <v>245</v>
      </c>
      <c r="G65" s="28" t="s">
        <v>246</v>
      </c>
    </row>
    <row r="66" spans="6:7" ht="12.75">
      <c r="F66" s="28" t="s">
        <v>211</v>
      </c>
      <c r="G66" s="28" t="s">
        <v>244</v>
      </c>
    </row>
    <row r="67" spans="3:7" ht="12.75">
      <c r="C67" s="320" t="s">
        <v>266</v>
      </c>
      <c r="D67" s="321"/>
      <c r="F67" s="28" t="s">
        <v>212</v>
      </c>
      <c r="G67" s="28" t="s">
        <v>157</v>
      </c>
    </row>
    <row r="68" spans="3:7" ht="12.75">
      <c r="C68" s="28">
        <v>14</v>
      </c>
      <c r="D68" s="28" t="s">
        <v>164</v>
      </c>
      <c r="F68" s="28">
        <v>58</v>
      </c>
      <c r="G68" s="28" t="s">
        <v>247</v>
      </c>
    </row>
    <row r="69" spans="3:7" ht="12.75">
      <c r="C69" s="28">
        <v>83</v>
      </c>
      <c r="D69" s="28" t="s">
        <v>395</v>
      </c>
      <c r="F69" s="28" t="s">
        <v>213</v>
      </c>
      <c r="G69" s="28" t="s">
        <v>158</v>
      </c>
    </row>
    <row r="70" spans="2:7" ht="12.75">
      <c r="B70" s="103"/>
      <c r="C70" s="28">
        <v>80</v>
      </c>
      <c r="D70" s="28" t="s">
        <v>178</v>
      </c>
      <c r="F70" s="99">
        <v>61</v>
      </c>
      <c r="G70" s="28" t="s">
        <v>176</v>
      </c>
    </row>
    <row r="71" spans="2:7" ht="12.75">
      <c r="B71" s="103"/>
      <c r="C71" s="74"/>
      <c r="D71" s="74"/>
      <c r="F71" s="28" t="s">
        <v>199</v>
      </c>
      <c r="G71" s="28" t="s">
        <v>149</v>
      </c>
    </row>
    <row r="72" spans="2:7" ht="12.75">
      <c r="B72" s="103"/>
      <c r="C72" s="67"/>
      <c r="D72" s="67"/>
      <c r="F72" s="28" t="s">
        <v>203</v>
      </c>
      <c r="G72" s="28" t="s">
        <v>152</v>
      </c>
    </row>
    <row r="73" spans="2:7" ht="12.75">
      <c r="B73" s="103"/>
      <c r="C73" s="322" t="s">
        <v>267</v>
      </c>
      <c r="D73" s="322"/>
      <c r="F73" s="28" t="s">
        <v>249</v>
      </c>
      <c r="G73" s="28" t="s">
        <v>180</v>
      </c>
    </row>
    <row r="74" spans="2:8" ht="12.75">
      <c r="B74" s="103"/>
      <c r="C74" s="28" t="s">
        <v>197</v>
      </c>
      <c r="D74" s="28" t="s">
        <v>146</v>
      </c>
      <c r="F74" s="28" t="s">
        <v>250</v>
      </c>
      <c r="G74" s="28" t="s">
        <v>159</v>
      </c>
      <c r="H74" s="21" t="s">
        <v>230</v>
      </c>
    </row>
    <row r="75" spans="2:8" ht="12.75" customHeight="1">
      <c r="B75" s="103"/>
      <c r="C75" s="66" t="s">
        <v>182</v>
      </c>
      <c r="D75" s="28" t="s">
        <v>161</v>
      </c>
      <c r="F75" s="99">
        <v>80</v>
      </c>
      <c r="G75" s="28" t="s">
        <v>178</v>
      </c>
      <c r="H75" s="21" t="s">
        <v>230</v>
      </c>
    </row>
    <row r="76" spans="2:7" ht="12.75">
      <c r="B76" s="103"/>
      <c r="C76" s="28" t="s">
        <v>234</v>
      </c>
      <c r="D76" s="28" t="s">
        <v>235</v>
      </c>
      <c r="F76" s="28" t="s">
        <v>207</v>
      </c>
      <c r="G76" s="28" t="s">
        <v>175</v>
      </c>
    </row>
    <row r="77" spans="2:7" ht="12.75">
      <c r="B77" s="103"/>
      <c r="C77" s="28" t="s">
        <v>183</v>
      </c>
      <c r="D77" s="28" t="s">
        <v>162</v>
      </c>
      <c r="F77" s="28" t="s">
        <v>195</v>
      </c>
      <c r="G77" s="28" t="s">
        <v>395</v>
      </c>
    </row>
    <row r="78" spans="2:7" ht="12.75">
      <c r="B78" s="103"/>
      <c r="C78" s="28">
        <v>11</v>
      </c>
      <c r="D78" s="28" t="s">
        <v>148</v>
      </c>
      <c r="F78" s="28" t="s">
        <v>210</v>
      </c>
      <c r="G78" s="28" t="s">
        <v>177</v>
      </c>
    </row>
    <row r="79" spans="2:7" ht="12.75">
      <c r="B79" s="103"/>
      <c r="C79" s="28" t="s">
        <v>181</v>
      </c>
      <c r="D79" s="28" t="s">
        <v>160</v>
      </c>
      <c r="F79" s="28" t="s">
        <v>185</v>
      </c>
      <c r="G79" s="28" t="s">
        <v>165</v>
      </c>
    </row>
    <row r="80" spans="2:7" ht="12.75">
      <c r="B80" s="103"/>
      <c r="C80" s="28" t="s">
        <v>184</v>
      </c>
      <c r="D80" s="28" t="s">
        <v>163</v>
      </c>
      <c r="F80" s="28" t="s">
        <v>200</v>
      </c>
      <c r="G80" s="28" t="s">
        <v>150</v>
      </c>
    </row>
    <row r="81" spans="3:7" ht="12.75">
      <c r="C81" s="28" t="s">
        <v>211</v>
      </c>
      <c r="D81" s="28" t="s">
        <v>244</v>
      </c>
      <c r="F81" s="28" t="s">
        <v>198</v>
      </c>
      <c r="G81" s="28" t="s">
        <v>147</v>
      </c>
    </row>
    <row r="82" spans="3:7" ht="12.75">
      <c r="C82" s="28" t="s">
        <v>236</v>
      </c>
      <c r="D82" s="28" t="s">
        <v>237</v>
      </c>
      <c r="F82" s="74"/>
      <c r="G82" s="74"/>
    </row>
    <row r="83" spans="3:4" ht="12.75">
      <c r="C83" s="28" t="s">
        <v>201</v>
      </c>
      <c r="D83" s="28" t="s">
        <v>155</v>
      </c>
    </row>
    <row r="84" spans="2:4" ht="12.75">
      <c r="B84" s="67"/>
      <c r="C84" s="28" t="s">
        <v>185</v>
      </c>
      <c r="D84" s="28" t="s">
        <v>165</v>
      </c>
    </row>
    <row r="85" spans="1:4" ht="12.75">
      <c r="A85" s="101"/>
      <c r="B85" s="67"/>
      <c r="C85" s="28" t="s">
        <v>193</v>
      </c>
      <c r="D85" s="28" t="s">
        <v>170</v>
      </c>
    </row>
    <row r="86" spans="2:4" ht="12.75">
      <c r="B86" s="67"/>
      <c r="C86" s="28" t="s">
        <v>186</v>
      </c>
      <c r="D86" s="28" t="s">
        <v>166</v>
      </c>
    </row>
    <row r="87" spans="2:4" ht="12.75">
      <c r="B87" s="67"/>
      <c r="C87" s="28" t="s">
        <v>238</v>
      </c>
      <c r="D87" s="28" t="s">
        <v>239</v>
      </c>
    </row>
    <row r="88" spans="2:4" ht="12.75">
      <c r="B88" s="67"/>
      <c r="C88" s="28" t="s">
        <v>203</v>
      </c>
      <c r="D88" s="28" t="s">
        <v>152</v>
      </c>
    </row>
    <row r="89" spans="2:4" ht="12.75">
      <c r="B89" s="67"/>
      <c r="C89" s="28" t="s">
        <v>207</v>
      </c>
      <c r="D89" s="28" t="s">
        <v>175</v>
      </c>
    </row>
    <row r="90" spans="2:4" ht="12.75">
      <c r="B90" s="67"/>
      <c r="C90" s="28" t="s">
        <v>204</v>
      </c>
      <c r="D90" s="28" t="s">
        <v>153</v>
      </c>
    </row>
    <row r="91" spans="2:4" ht="12.75">
      <c r="B91" s="71"/>
      <c r="C91" s="28" t="s">
        <v>188</v>
      </c>
      <c r="D91" s="28" t="s">
        <v>168</v>
      </c>
    </row>
    <row r="92" spans="2:4" ht="12.75">
      <c r="B92" s="67"/>
      <c r="C92" s="28" t="s">
        <v>189</v>
      </c>
      <c r="D92" s="28" t="s">
        <v>169</v>
      </c>
    </row>
    <row r="93" spans="2:4" ht="12.75">
      <c r="B93" s="67"/>
      <c r="C93" s="28" t="s">
        <v>206</v>
      </c>
      <c r="D93" s="28" t="s">
        <v>179</v>
      </c>
    </row>
    <row r="94" spans="2:4" ht="12.75">
      <c r="B94" s="67"/>
      <c r="C94" s="28" t="s">
        <v>187</v>
      </c>
      <c r="D94" s="28" t="s">
        <v>167</v>
      </c>
    </row>
    <row r="95" spans="2:4" ht="12.75">
      <c r="B95" s="71"/>
      <c r="C95" s="28" t="s">
        <v>240</v>
      </c>
      <c r="D95" s="28" t="s">
        <v>241</v>
      </c>
    </row>
    <row r="96" spans="2:4" ht="12.75">
      <c r="B96" s="67"/>
      <c r="C96" s="28" t="s">
        <v>208</v>
      </c>
      <c r="D96" s="28" t="s">
        <v>156</v>
      </c>
    </row>
    <row r="97" spans="2:4" ht="12.75">
      <c r="B97" s="67"/>
      <c r="C97" s="28">
        <v>58</v>
      </c>
      <c r="D97" s="28" t="s">
        <v>247</v>
      </c>
    </row>
    <row r="98" spans="2:4" ht="12.75">
      <c r="B98" s="67"/>
      <c r="C98" s="28" t="s">
        <v>209</v>
      </c>
      <c r="D98" s="28" t="s">
        <v>248</v>
      </c>
    </row>
    <row r="99" spans="2:4" ht="12.75">
      <c r="B99" s="67"/>
      <c r="C99" s="28" t="s">
        <v>190</v>
      </c>
      <c r="D99" s="28" t="s">
        <v>171</v>
      </c>
    </row>
    <row r="100" spans="2:4" ht="12.75">
      <c r="B100" s="67"/>
      <c r="C100" s="28" t="s">
        <v>242</v>
      </c>
      <c r="D100" s="28" t="s">
        <v>243</v>
      </c>
    </row>
    <row r="101" spans="2:4" ht="12.75">
      <c r="B101" s="67"/>
      <c r="C101" s="28" t="s">
        <v>212</v>
      </c>
      <c r="D101" s="28" t="s">
        <v>157</v>
      </c>
    </row>
    <row r="102" spans="2:4" ht="12.75">
      <c r="B102" s="67"/>
      <c r="C102" s="28" t="s">
        <v>191</v>
      </c>
      <c r="D102" s="28" t="s">
        <v>172</v>
      </c>
    </row>
    <row r="103" spans="2:4" ht="12.75">
      <c r="B103" s="67"/>
      <c r="C103" s="28" t="s">
        <v>192</v>
      </c>
      <c r="D103" s="28" t="s">
        <v>173</v>
      </c>
    </row>
    <row r="104" spans="2:4" ht="12.75">
      <c r="B104" s="67"/>
      <c r="C104" s="28" t="s">
        <v>194</v>
      </c>
      <c r="D104" s="28" t="s">
        <v>174</v>
      </c>
    </row>
    <row r="105" spans="2:4" ht="12.75">
      <c r="B105" s="67"/>
      <c r="C105" s="28" t="s">
        <v>245</v>
      </c>
      <c r="D105" s="28" t="s">
        <v>246</v>
      </c>
    </row>
    <row r="106" spans="2:4" ht="12.75">
      <c r="B106" s="71"/>
      <c r="C106" s="28" t="s">
        <v>213</v>
      </c>
      <c r="D106" s="28" t="s">
        <v>158</v>
      </c>
    </row>
    <row r="107" spans="2:4" ht="12.75">
      <c r="B107" s="71"/>
      <c r="C107" s="99">
        <v>39</v>
      </c>
      <c r="D107" s="28" t="s">
        <v>151</v>
      </c>
    </row>
    <row r="108" spans="2:4" ht="12.75">
      <c r="B108" s="71"/>
      <c r="C108" s="74"/>
      <c r="D108" s="74"/>
    </row>
    <row r="109" ht="12.75">
      <c r="B109" s="67"/>
    </row>
    <row r="110" ht="12.75">
      <c r="B110" s="67"/>
    </row>
    <row r="111" ht="12.75">
      <c r="B111" s="67"/>
    </row>
  </sheetData>
  <sheetProtection/>
  <mergeCells count="8">
    <mergeCell ref="F36:G36"/>
    <mergeCell ref="C67:D67"/>
    <mergeCell ref="C73:D73"/>
    <mergeCell ref="C8:D8"/>
    <mergeCell ref="C16:D16"/>
    <mergeCell ref="C36:D36"/>
    <mergeCell ref="C19:D19"/>
    <mergeCell ref="C26:D26"/>
  </mergeCells>
  <printOptions headings="1" horizontalCentered="1"/>
  <pageMargins left="0" right="0" top="1" bottom="1" header="0.5" footer="0.5"/>
  <pageSetup fitToHeight="2" horizontalDpi="600" verticalDpi="600" orientation="portrait" scale="90" r:id="rId1"/>
  <headerFooter alignWithMargins="0">
    <oddHeader>&amp;C&amp;"Arial,Bold"&amp;A</oddHeader>
    <oddFooter>&amp;LLast Updated: 4/25/2007&amp;CPage &amp;P of  &amp;N&amp;RPrinted On: &amp;D</oddFooter>
  </headerFooter>
  <rowBreaks count="1" manualBreakCount="1">
    <brk id="35" max="255" man="1"/>
  </rowBreaks>
</worksheet>
</file>

<file path=xl/worksheets/sheet4.xml><?xml version="1.0" encoding="utf-8"?>
<worksheet xmlns="http://schemas.openxmlformats.org/spreadsheetml/2006/main" xmlns:r="http://schemas.openxmlformats.org/officeDocument/2006/relationships">
  <sheetPr codeName="Sheet11">
    <pageSetUpPr fitToPage="1"/>
  </sheetPr>
  <dimension ref="A1:X57"/>
  <sheetViews>
    <sheetView showGridLines="0" tabSelected="1" view="pageLayout" zoomScale="80" zoomScaleNormal="70" zoomScalePageLayoutView="80" workbookViewId="0" topLeftCell="A1">
      <selection activeCell="K2" sqref="K2:K3"/>
    </sheetView>
  </sheetViews>
  <sheetFormatPr defaultColWidth="9.00390625" defaultRowHeight="12.75"/>
  <cols>
    <col min="1" max="1" width="3.8515625" style="0" customWidth="1"/>
    <col min="2" max="2" width="4.7109375" style="0" customWidth="1"/>
    <col min="3" max="3" width="2.421875" style="0" customWidth="1"/>
    <col min="4" max="5" width="3.00390625" style="0" customWidth="1"/>
    <col min="6" max="6" width="2.28125" style="0" customWidth="1"/>
    <col min="7" max="7" width="4.7109375" style="0" customWidth="1"/>
    <col min="8" max="8" width="15.00390625" style="0" customWidth="1"/>
    <col min="9" max="9" width="7.00390625" style="0" customWidth="1"/>
    <col min="10" max="10" width="11.28125" style="0" customWidth="1"/>
    <col min="11" max="11" width="14.7109375" style="0" customWidth="1"/>
    <col min="12" max="12" width="12.421875" style="0" customWidth="1"/>
    <col min="13" max="13" width="3.140625" style="0" customWidth="1"/>
    <col min="14" max="14" width="7.8515625" style="0" customWidth="1"/>
    <col min="15" max="15" width="3.140625" style="0" customWidth="1"/>
    <col min="16" max="16" width="17.28125" style="0" customWidth="1"/>
    <col min="17" max="17" width="3.421875" style="0" customWidth="1"/>
    <col min="18" max="18" width="15.421875" style="0" customWidth="1"/>
    <col min="19" max="19" width="14.00390625" style="0" customWidth="1"/>
    <col min="20" max="20" width="5.57421875" style="0" customWidth="1"/>
    <col min="21" max="21" width="4.7109375" style="0" customWidth="1"/>
    <col min="22" max="22" width="6.7109375" style="0" customWidth="1"/>
    <col min="23" max="23" width="4.7109375" style="0" customWidth="1"/>
    <col min="24" max="24" width="21.421875" style="0" customWidth="1"/>
  </cols>
  <sheetData>
    <row r="1" spans="2:24" ht="37.5" customHeight="1" thickBot="1">
      <c r="B1" s="410" t="str">
        <f>"CONSUMER-DIRECTED CARE PLUS Purchasing Plan  (Version "&amp;StaticValues_TemplateVersion&amp;")"</f>
        <v>CONSUMER-DIRECTED CARE PLUS Purchasing Plan  (Version 3.0-C)</v>
      </c>
      <c r="C1" s="411"/>
      <c r="D1" s="411"/>
      <c r="E1" s="411"/>
      <c r="F1" s="411"/>
      <c r="G1" s="411"/>
      <c r="H1" s="411"/>
      <c r="I1" s="411"/>
      <c r="J1" s="411"/>
      <c r="K1" s="411"/>
      <c r="L1" s="411"/>
      <c r="M1" s="411"/>
      <c r="N1" s="411"/>
      <c r="O1" s="412"/>
      <c r="P1" s="412"/>
      <c r="Q1" s="411"/>
      <c r="R1" s="411"/>
      <c r="S1" s="411"/>
      <c r="T1" s="411"/>
      <c r="U1" s="411"/>
      <c r="V1" s="411"/>
      <c r="W1" s="411"/>
      <c r="X1" s="413"/>
    </row>
    <row r="2" spans="2:24" ht="15.75" customHeight="1" thickBot="1">
      <c r="B2" s="394" t="s">
        <v>83</v>
      </c>
      <c r="C2" s="395"/>
      <c r="D2" s="395"/>
      <c r="E2" s="366"/>
      <c r="F2" s="366"/>
      <c r="G2" s="366"/>
      <c r="H2" s="366"/>
      <c r="I2" s="366"/>
      <c r="J2" s="367"/>
      <c r="K2" s="397"/>
      <c r="L2" s="371" t="s">
        <v>32</v>
      </c>
      <c r="M2" s="372"/>
      <c r="N2" s="373"/>
      <c r="O2" s="377"/>
      <c r="P2" s="378"/>
      <c r="Q2" s="366" t="s">
        <v>65</v>
      </c>
      <c r="R2" s="367"/>
      <c r="S2" s="365"/>
      <c r="T2" s="368" t="s">
        <v>283</v>
      </c>
      <c r="U2" s="369"/>
      <c r="V2" s="369"/>
      <c r="W2" s="369"/>
      <c r="X2" s="370"/>
    </row>
    <row r="3" spans="2:24" ht="20.25" customHeight="1" thickBot="1">
      <c r="B3" s="396"/>
      <c r="C3" s="366"/>
      <c r="D3" s="366"/>
      <c r="E3" s="366"/>
      <c r="F3" s="366"/>
      <c r="G3" s="366"/>
      <c r="H3" s="366"/>
      <c r="I3" s="366"/>
      <c r="J3" s="367"/>
      <c r="K3" s="397"/>
      <c r="L3" s="374"/>
      <c r="M3" s="375"/>
      <c r="N3" s="376"/>
      <c r="O3" s="379"/>
      <c r="P3" s="380"/>
      <c r="Q3" s="366"/>
      <c r="R3" s="367"/>
      <c r="S3" s="365"/>
      <c r="T3" s="42" t="s">
        <v>81</v>
      </c>
      <c r="U3" s="47"/>
      <c r="V3" s="42" t="s">
        <v>82</v>
      </c>
      <c r="W3" s="48"/>
      <c r="X3" s="3"/>
    </row>
    <row r="4" spans="2:24" ht="21" customHeight="1" thickBot="1">
      <c r="B4" s="381" t="s">
        <v>277</v>
      </c>
      <c r="C4" s="382"/>
      <c r="D4" s="382"/>
      <c r="E4" s="382"/>
      <c r="F4" s="382"/>
      <c r="G4" s="382"/>
      <c r="H4" s="382"/>
      <c r="I4" s="382"/>
      <c r="J4" s="382"/>
      <c r="K4" s="382"/>
      <c r="L4" s="382"/>
      <c r="M4" s="382"/>
      <c r="N4" s="383"/>
      <c r="O4" s="384"/>
      <c r="P4" s="384"/>
      <c r="Q4" s="385"/>
      <c r="R4" s="385"/>
      <c r="S4" s="385"/>
      <c r="T4" s="385"/>
      <c r="U4" s="385"/>
      <c r="V4" s="385"/>
      <c r="W4" s="385"/>
      <c r="X4" s="386"/>
    </row>
    <row r="5" spans="2:24" ht="12.75" customHeight="1">
      <c r="B5" s="347" t="s">
        <v>278</v>
      </c>
      <c r="C5" s="348"/>
      <c r="D5" s="348"/>
      <c r="E5" s="349"/>
      <c r="F5" s="349"/>
      <c r="G5" s="349"/>
      <c r="H5" s="349"/>
      <c r="I5" s="349"/>
      <c r="J5" s="349"/>
      <c r="K5" s="349"/>
      <c r="L5" s="349"/>
      <c r="M5" s="349"/>
      <c r="N5" s="349"/>
      <c r="O5" s="349"/>
      <c r="P5" s="349"/>
      <c r="Q5" s="352" t="s">
        <v>282</v>
      </c>
      <c r="R5" s="353"/>
      <c r="S5" s="353"/>
      <c r="T5" s="353"/>
      <c r="U5" s="426"/>
      <c r="V5" s="427"/>
      <c r="W5" s="428"/>
      <c r="X5" s="125"/>
    </row>
    <row r="6" spans="2:24" ht="36" customHeight="1">
      <c r="B6" s="400"/>
      <c r="C6" s="401"/>
      <c r="D6" s="401"/>
      <c r="E6" s="401"/>
      <c r="F6" s="401"/>
      <c r="G6" s="401"/>
      <c r="H6" s="401"/>
      <c r="I6" s="401"/>
      <c r="J6" s="401"/>
      <c r="K6" s="226"/>
      <c r="L6" s="393"/>
      <c r="M6" s="393"/>
      <c r="N6" s="393"/>
      <c r="O6" s="393"/>
      <c r="P6" s="393"/>
      <c r="Q6" s="354"/>
      <c r="R6" s="355"/>
      <c r="S6" s="355"/>
      <c r="T6" s="356"/>
      <c r="U6" s="429" t="s">
        <v>281</v>
      </c>
      <c r="V6" s="430"/>
      <c r="W6" s="431"/>
      <c r="X6" s="131"/>
    </row>
    <row r="7" spans="2:24" ht="13.5" customHeight="1" thickBot="1">
      <c r="B7" s="398" t="s">
        <v>80</v>
      </c>
      <c r="C7" s="399"/>
      <c r="D7" s="399"/>
      <c r="E7" s="399"/>
      <c r="F7" s="399"/>
      <c r="G7" s="399"/>
      <c r="H7" s="399"/>
      <c r="I7" s="399"/>
      <c r="J7" s="399"/>
      <c r="K7" s="121" t="s">
        <v>78</v>
      </c>
      <c r="L7" s="346" t="s">
        <v>79</v>
      </c>
      <c r="M7" s="346"/>
      <c r="N7" s="346"/>
      <c r="O7" s="346"/>
      <c r="P7" s="346"/>
      <c r="Q7" s="357"/>
      <c r="R7" s="358"/>
      <c r="S7" s="358"/>
      <c r="T7" s="359"/>
      <c r="U7" s="432"/>
      <c r="V7" s="433"/>
      <c r="W7" s="434"/>
      <c r="X7" s="126"/>
    </row>
    <row r="8" spans="2:24" ht="13.5" customHeight="1" thickTop="1">
      <c r="B8" s="347" t="s">
        <v>94</v>
      </c>
      <c r="C8" s="348"/>
      <c r="D8" s="348"/>
      <c r="E8" s="349"/>
      <c r="F8" s="349"/>
      <c r="G8" s="349"/>
      <c r="H8" s="349"/>
      <c r="I8" s="349"/>
      <c r="J8" s="349"/>
      <c r="K8" s="349"/>
      <c r="L8" s="349"/>
      <c r="M8" s="349"/>
      <c r="N8" s="349"/>
      <c r="O8" s="349"/>
      <c r="P8" s="349"/>
      <c r="Q8" s="421" t="s">
        <v>96</v>
      </c>
      <c r="R8" s="422"/>
      <c r="S8" s="421" t="s">
        <v>95</v>
      </c>
      <c r="T8" s="423"/>
      <c r="U8" s="404" t="s">
        <v>12</v>
      </c>
      <c r="V8" s="405"/>
      <c r="W8" s="405"/>
      <c r="X8" s="406"/>
    </row>
    <row r="9" spans="2:24" ht="12.75" customHeight="1">
      <c r="B9" s="387"/>
      <c r="C9" s="388"/>
      <c r="D9" s="388"/>
      <c r="E9" s="388"/>
      <c r="F9" s="388"/>
      <c r="G9" s="388"/>
      <c r="H9" s="388"/>
      <c r="I9" s="388"/>
      <c r="J9" s="388"/>
      <c r="K9" s="391"/>
      <c r="L9" s="391"/>
      <c r="M9" s="391"/>
      <c r="N9" s="391"/>
      <c r="O9" s="391"/>
      <c r="P9" s="391"/>
      <c r="Q9" s="415"/>
      <c r="R9" s="416"/>
      <c r="S9" s="419"/>
      <c r="T9" s="419"/>
      <c r="U9" s="404"/>
      <c r="V9" s="405"/>
      <c r="W9" s="405"/>
      <c r="X9" s="406"/>
    </row>
    <row r="10" spans="2:24" ht="18" customHeight="1">
      <c r="B10" s="389"/>
      <c r="C10" s="390"/>
      <c r="D10" s="390"/>
      <c r="E10" s="390"/>
      <c r="F10" s="390"/>
      <c r="G10" s="390"/>
      <c r="H10" s="390"/>
      <c r="I10" s="390"/>
      <c r="J10" s="390"/>
      <c r="K10" s="392"/>
      <c r="L10" s="392"/>
      <c r="M10" s="392"/>
      <c r="N10" s="392"/>
      <c r="O10" s="392"/>
      <c r="P10" s="392"/>
      <c r="Q10" s="417"/>
      <c r="R10" s="418"/>
      <c r="S10" s="420"/>
      <c r="T10" s="420"/>
      <c r="U10" s="404"/>
      <c r="V10" s="405"/>
      <c r="W10" s="405"/>
      <c r="X10" s="406"/>
    </row>
    <row r="11" spans="2:24" ht="13.5" customHeight="1" thickBot="1">
      <c r="B11" s="449" t="s">
        <v>80</v>
      </c>
      <c r="C11" s="450"/>
      <c r="D11" s="450"/>
      <c r="E11" s="450"/>
      <c r="F11" s="450"/>
      <c r="G11" s="450"/>
      <c r="H11" s="450"/>
      <c r="I11" s="450"/>
      <c r="J11" s="450"/>
      <c r="K11" s="122" t="s">
        <v>78</v>
      </c>
      <c r="L11" s="345" t="s">
        <v>79</v>
      </c>
      <c r="M11" s="345"/>
      <c r="N11" s="345"/>
      <c r="O11" s="345"/>
      <c r="P11" s="345"/>
      <c r="Q11" s="414"/>
      <c r="R11" s="414"/>
      <c r="S11" s="414"/>
      <c r="T11" s="414"/>
      <c r="U11" s="407"/>
      <c r="V11" s="408"/>
      <c r="W11" s="408"/>
      <c r="X11" s="409"/>
    </row>
    <row r="12" spans="2:24" ht="27.75" customHeight="1" thickBot="1">
      <c r="B12" s="342" t="s">
        <v>365</v>
      </c>
      <c r="C12" s="343"/>
      <c r="D12" s="343"/>
      <c r="E12" s="343"/>
      <c r="F12" s="343"/>
      <c r="G12" s="343"/>
      <c r="H12" s="343"/>
      <c r="I12" s="343"/>
      <c r="J12" s="343"/>
      <c r="K12" s="343"/>
      <c r="L12" s="343"/>
      <c r="M12" s="343"/>
      <c r="N12" s="343"/>
      <c r="O12" s="343"/>
      <c r="P12" s="343"/>
      <c r="Q12" s="343"/>
      <c r="R12" s="343"/>
      <c r="S12" s="343"/>
      <c r="T12" s="343"/>
      <c r="U12" s="343"/>
      <c r="V12" s="343"/>
      <c r="W12" s="343"/>
      <c r="X12" s="344"/>
    </row>
    <row r="13" spans="2:24" ht="12.75">
      <c r="B13" s="2"/>
      <c r="C13" s="1"/>
      <c r="D13" s="1"/>
      <c r="E13" s="1"/>
      <c r="F13" s="1"/>
      <c r="G13" s="1"/>
      <c r="H13" s="1"/>
      <c r="I13" s="1"/>
      <c r="J13" s="1"/>
      <c r="K13" s="1"/>
      <c r="L13" s="1"/>
      <c r="M13" s="1"/>
      <c r="N13" s="1"/>
      <c r="O13" s="1"/>
      <c r="P13" s="1"/>
      <c r="Q13" s="1"/>
      <c r="R13" s="1"/>
      <c r="S13" s="1"/>
      <c r="T13" s="1"/>
      <c r="U13" s="1"/>
      <c r="V13" s="1"/>
      <c r="W13" s="1"/>
      <c r="X13" s="3"/>
    </row>
    <row r="14" spans="2:24" ht="6" customHeight="1" thickBot="1">
      <c r="B14" s="2"/>
      <c r="C14" s="1"/>
      <c r="D14" s="1"/>
      <c r="E14" s="1"/>
      <c r="F14" s="1"/>
      <c r="G14" s="1"/>
      <c r="H14" s="1"/>
      <c r="I14" s="1"/>
      <c r="J14" s="1"/>
      <c r="K14" s="1"/>
      <c r="L14" s="1"/>
      <c r="M14" s="1"/>
      <c r="N14" s="1"/>
      <c r="O14" s="1"/>
      <c r="P14" s="1"/>
      <c r="Q14" s="1"/>
      <c r="R14" s="1"/>
      <c r="S14" s="1"/>
      <c r="T14" s="1"/>
      <c r="U14" s="1"/>
      <c r="V14" s="1"/>
      <c r="W14" s="1"/>
      <c r="X14" s="3"/>
    </row>
    <row r="15" spans="1:24" ht="15" customHeight="1" thickBot="1">
      <c r="A15" s="227">
        <v>1</v>
      </c>
      <c r="B15" s="43"/>
      <c r="C15" s="46"/>
      <c r="D15" s="40"/>
      <c r="E15" s="448" t="s">
        <v>308</v>
      </c>
      <c r="F15" s="448"/>
      <c r="G15" s="448"/>
      <c r="H15" s="448"/>
      <c r="I15" s="448"/>
      <c r="J15" s="448"/>
      <c r="K15" s="448"/>
      <c r="L15" s="448"/>
      <c r="M15" s="448"/>
      <c r="N15" s="448"/>
      <c r="O15" s="448"/>
      <c r="P15" s="448"/>
      <c r="Q15" s="448"/>
      <c r="R15" s="448"/>
      <c r="S15" s="448"/>
      <c r="T15" s="448"/>
      <c r="U15" s="448"/>
      <c r="V15" s="448"/>
      <c r="W15" s="448"/>
      <c r="X15" s="3"/>
    </row>
    <row r="16" spans="1:24" ht="6" customHeight="1" thickBot="1">
      <c r="A16" s="227"/>
      <c r="B16" s="43"/>
      <c r="C16" s="40"/>
      <c r="D16" s="40"/>
      <c r="E16" s="1"/>
      <c r="F16" s="40"/>
      <c r="G16" s="40"/>
      <c r="H16" s="40"/>
      <c r="I16" s="40"/>
      <c r="J16" s="40"/>
      <c r="K16" s="40"/>
      <c r="L16" s="40"/>
      <c r="M16" s="40"/>
      <c r="N16" s="40"/>
      <c r="O16" s="40"/>
      <c r="P16" s="40"/>
      <c r="Q16" s="40"/>
      <c r="R16" s="40"/>
      <c r="S16" s="40"/>
      <c r="T16" s="40"/>
      <c r="U16" s="40"/>
      <c r="V16" s="40"/>
      <c r="W16" s="1"/>
      <c r="X16" s="3"/>
    </row>
    <row r="17" spans="1:24" ht="15" customHeight="1" thickBot="1">
      <c r="A17" s="227">
        <v>2</v>
      </c>
      <c r="B17" s="2"/>
      <c r="C17" s="1"/>
      <c r="D17" s="1"/>
      <c r="E17" s="46"/>
      <c r="F17" s="1"/>
      <c r="G17" s="330" t="s">
        <v>85</v>
      </c>
      <c r="H17" s="330"/>
      <c r="I17" s="330"/>
      <c r="J17" s="330"/>
      <c r="K17" s="330"/>
      <c r="L17" s="1"/>
      <c r="M17" s="1"/>
      <c r="N17" s="1"/>
      <c r="O17" s="1"/>
      <c r="P17" s="1"/>
      <c r="Q17" s="1"/>
      <c r="R17" s="1"/>
      <c r="S17" s="1"/>
      <c r="T17" s="1"/>
      <c r="U17" s="1"/>
      <c r="V17" s="1"/>
      <c r="W17" s="1"/>
      <c r="X17" s="3"/>
    </row>
    <row r="18" spans="1:24" ht="6" customHeight="1" thickBot="1">
      <c r="A18" s="227"/>
      <c r="B18" s="43"/>
      <c r="C18" s="40"/>
      <c r="D18" s="40"/>
      <c r="E18" s="1"/>
      <c r="F18" s="40"/>
      <c r="G18" s="40"/>
      <c r="H18" s="40"/>
      <c r="I18" s="40"/>
      <c r="J18" s="40"/>
      <c r="K18" s="40"/>
      <c r="L18" s="40"/>
      <c r="M18" s="40"/>
      <c r="N18" s="40"/>
      <c r="O18" s="40"/>
      <c r="P18" s="40"/>
      <c r="Q18" s="40"/>
      <c r="R18" s="40"/>
      <c r="S18" s="40"/>
      <c r="T18" s="40"/>
      <c r="U18" s="40"/>
      <c r="V18" s="40"/>
      <c r="W18" s="1"/>
      <c r="X18" s="3"/>
    </row>
    <row r="19" spans="1:24" ht="15" customHeight="1" thickBot="1">
      <c r="A19" s="227">
        <v>3</v>
      </c>
      <c r="B19" s="2"/>
      <c r="C19" s="1"/>
      <c r="D19" s="1"/>
      <c r="E19" s="46"/>
      <c r="F19" s="1"/>
      <c r="G19" s="330" t="s">
        <v>86</v>
      </c>
      <c r="H19" s="330"/>
      <c r="I19" s="330"/>
      <c r="J19" s="330"/>
      <c r="K19" s="330"/>
      <c r="L19" s="351"/>
      <c r="M19" s="351"/>
      <c r="N19" s="41" t="s">
        <v>87</v>
      </c>
      <c r="O19" s="45"/>
      <c r="P19" s="1" t="s">
        <v>88</v>
      </c>
      <c r="Q19" s="45"/>
      <c r="R19" s="1" t="s">
        <v>89</v>
      </c>
      <c r="S19" s="1"/>
      <c r="T19" s="1"/>
      <c r="U19" s="1"/>
      <c r="V19" s="1"/>
      <c r="W19" s="1"/>
      <c r="X19" s="3"/>
    </row>
    <row r="20" spans="1:24" ht="6" customHeight="1" thickBot="1">
      <c r="A20" s="227"/>
      <c r="B20" s="43"/>
      <c r="C20" s="40"/>
      <c r="D20" s="40"/>
      <c r="E20" s="1"/>
      <c r="F20" s="40"/>
      <c r="G20" s="40"/>
      <c r="H20" s="40"/>
      <c r="I20" s="40"/>
      <c r="J20" s="40"/>
      <c r="K20" s="40"/>
      <c r="L20" s="40"/>
      <c r="M20" s="40"/>
      <c r="N20" s="40"/>
      <c r="O20" s="40"/>
      <c r="P20" s="40"/>
      <c r="Q20" s="40"/>
      <c r="R20" s="40"/>
      <c r="S20" s="40"/>
      <c r="T20" s="40"/>
      <c r="U20" s="40"/>
      <c r="V20" s="40"/>
      <c r="W20" s="1"/>
      <c r="X20" s="3"/>
    </row>
    <row r="21" spans="1:24" ht="15" customHeight="1" thickBot="1">
      <c r="A21" s="227">
        <v>4</v>
      </c>
      <c r="B21" s="2"/>
      <c r="C21" s="1"/>
      <c r="D21" s="1"/>
      <c r="E21" s="46"/>
      <c r="F21" s="1"/>
      <c r="G21" s="350" t="s">
        <v>257</v>
      </c>
      <c r="H21" s="350"/>
      <c r="I21" s="350"/>
      <c r="J21" s="350"/>
      <c r="K21" s="350"/>
      <c r="L21" s="350"/>
      <c r="M21" s="350"/>
      <c r="N21" s="350"/>
      <c r="O21" s="350"/>
      <c r="P21" s="135"/>
      <c r="Q21" s="1" t="s">
        <v>256</v>
      </c>
      <c r="R21" s="1"/>
      <c r="S21" s="1"/>
      <c r="T21" s="1"/>
      <c r="U21" s="1"/>
      <c r="V21" s="1"/>
      <c r="W21" s="1"/>
      <c r="X21" s="3"/>
    </row>
    <row r="22" spans="1:24" ht="6" customHeight="1" thickBot="1">
      <c r="A22" s="227"/>
      <c r="B22" s="43"/>
      <c r="C22" s="40"/>
      <c r="D22" s="40"/>
      <c r="E22" s="1"/>
      <c r="F22" s="40"/>
      <c r="G22" s="22"/>
      <c r="H22" s="22"/>
      <c r="I22" s="22"/>
      <c r="J22" s="22"/>
      <c r="K22" s="22"/>
      <c r="L22" s="22"/>
      <c r="M22" s="22"/>
      <c r="N22" s="22"/>
      <c r="O22" s="22"/>
      <c r="P22" s="136"/>
      <c r="Q22" s="40"/>
      <c r="R22" s="40"/>
      <c r="S22" s="40"/>
      <c r="T22" s="44"/>
      <c r="U22" s="40"/>
      <c r="V22" s="40"/>
      <c r="W22" s="1"/>
      <c r="X22" s="3"/>
    </row>
    <row r="23" spans="1:24" ht="15" customHeight="1" thickBot="1">
      <c r="A23" s="227">
        <v>5</v>
      </c>
      <c r="B23" s="2"/>
      <c r="C23" s="1"/>
      <c r="D23" s="1"/>
      <c r="E23" s="46"/>
      <c r="F23" s="1"/>
      <c r="G23" s="350" t="s">
        <v>258</v>
      </c>
      <c r="H23" s="350"/>
      <c r="I23" s="350"/>
      <c r="J23" s="350"/>
      <c r="K23" s="350"/>
      <c r="L23" s="350"/>
      <c r="M23" s="350"/>
      <c r="N23" s="350"/>
      <c r="O23" s="350"/>
      <c r="P23" s="135"/>
      <c r="Q23" s="1" t="s">
        <v>256</v>
      </c>
      <c r="R23" s="1"/>
      <c r="S23" s="1"/>
      <c r="T23" s="1"/>
      <c r="U23" s="1"/>
      <c r="V23" s="1"/>
      <c r="W23" s="1"/>
      <c r="X23" s="3"/>
    </row>
    <row r="24" spans="1:24" ht="6" customHeight="1" thickBot="1">
      <c r="A24" s="227"/>
      <c r="B24" s="43"/>
      <c r="C24" s="40"/>
      <c r="D24" s="40"/>
      <c r="E24" s="1"/>
      <c r="F24" s="40"/>
      <c r="G24" s="40"/>
      <c r="H24" s="40"/>
      <c r="I24" s="40"/>
      <c r="J24" s="40"/>
      <c r="K24" s="40"/>
      <c r="L24" s="40"/>
      <c r="M24" s="40"/>
      <c r="N24" s="40"/>
      <c r="O24" s="40"/>
      <c r="P24" s="40"/>
      <c r="Q24" s="40"/>
      <c r="R24" s="40"/>
      <c r="S24" s="40"/>
      <c r="T24" s="40"/>
      <c r="U24" s="40"/>
      <c r="V24" s="40"/>
      <c r="W24" s="1"/>
      <c r="X24" s="3"/>
    </row>
    <row r="25" spans="1:24" ht="15" customHeight="1" thickBot="1">
      <c r="A25" s="227">
        <v>6</v>
      </c>
      <c r="B25" s="2"/>
      <c r="C25" s="230"/>
      <c r="D25" s="1"/>
      <c r="E25" s="132" t="s">
        <v>337</v>
      </c>
      <c r="F25" s="22"/>
      <c r="G25" s="22"/>
      <c r="H25" s="22"/>
      <c r="I25" s="22"/>
      <c r="J25" s="22"/>
      <c r="K25" s="22"/>
      <c r="L25" s="22"/>
      <c r="M25" s="22"/>
      <c r="N25" s="22"/>
      <c r="O25" s="22"/>
      <c r="P25" s="22"/>
      <c r="Q25" s="22"/>
      <c r="R25" s="22"/>
      <c r="S25" s="22"/>
      <c r="T25" s="1"/>
      <c r="U25" s="1"/>
      <c r="V25" s="1"/>
      <c r="W25" s="1"/>
      <c r="X25" s="3"/>
    </row>
    <row r="26" spans="1:24" ht="6" customHeight="1" thickBot="1">
      <c r="A26" s="227"/>
      <c r="B26" s="43"/>
      <c r="C26" s="40"/>
      <c r="D26" s="40"/>
      <c r="E26" s="1"/>
      <c r="F26" s="40"/>
      <c r="G26" s="40"/>
      <c r="H26" s="40"/>
      <c r="I26" s="40"/>
      <c r="J26" s="40"/>
      <c r="K26" s="40"/>
      <c r="L26" s="40"/>
      <c r="M26" s="40"/>
      <c r="N26" s="40"/>
      <c r="O26" s="40"/>
      <c r="P26" s="40"/>
      <c r="Q26" s="40"/>
      <c r="R26" s="40"/>
      <c r="S26" s="40"/>
      <c r="T26" s="40"/>
      <c r="U26" s="40"/>
      <c r="V26" s="40"/>
      <c r="W26" s="1"/>
      <c r="X26" s="3"/>
    </row>
    <row r="27" spans="1:24" ht="15" customHeight="1" thickBot="1">
      <c r="A27" s="227">
        <v>7</v>
      </c>
      <c r="B27" s="2"/>
      <c r="C27" s="1"/>
      <c r="D27" s="1"/>
      <c r="E27" s="46"/>
      <c r="F27" s="1"/>
      <c r="G27" s="330" t="s">
        <v>231</v>
      </c>
      <c r="H27" s="330"/>
      <c r="I27" s="330"/>
      <c r="J27" s="330"/>
      <c r="K27" s="402"/>
      <c r="L27" s="402"/>
      <c r="M27" s="1" t="s">
        <v>90</v>
      </c>
      <c r="N27" s="1"/>
      <c r="O27" s="1"/>
      <c r="P27" s="1"/>
      <c r="Q27" s="1"/>
      <c r="R27" s="1"/>
      <c r="S27" s="1"/>
      <c r="T27" s="1"/>
      <c r="U27" s="1"/>
      <c r="V27" s="1"/>
      <c r="W27" s="1"/>
      <c r="X27" s="3"/>
    </row>
    <row r="28" spans="1:24" ht="6" customHeight="1" thickBot="1">
      <c r="A28" s="227"/>
      <c r="B28" s="43"/>
      <c r="C28" s="40"/>
      <c r="D28" s="40"/>
      <c r="E28" s="1"/>
      <c r="F28" s="40"/>
      <c r="G28" s="40"/>
      <c r="H28" s="40"/>
      <c r="I28" s="40"/>
      <c r="J28" s="40"/>
      <c r="K28" s="40"/>
      <c r="L28" s="40"/>
      <c r="M28" s="40"/>
      <c r="N28" s="40"/>
      <c r="O28" s="40"/>
      <c r="P28" s="40"/>
      <c r="Q28" s="40"/>
      <c r="R28" s="40"/>
      <c r="S28" s="40"/>
      <c r="T28" s="40"/>
      <c r="U28" s="40"/>
      <c r="V28" s="40"/>
      <c r="W28" s="1"/>
      <c r="X28" s="3"/>
    </row>
    <row r="29" spans="1:24" ht="15" customHeight="1" thickBot="1">
      <c r="A29" s="227">
        <v>8</v>
      </c>
      <c r="B29" s="2"/>
      <c r="C29" s="1"/>
      <c r="D29" s="1"/>
      <c r="E29" s="46"/>
      <c r="F29" s="1"/>
      <c r="G29" s="403" t="s">
        <v>375</v>
      </c>
      <c r="H29" s="350"/>
      <c r="I29" s="350"/>
      <c r="J29" s="350"/>
      <c r="K29" s="350"/>
      <c r="L29" s="350"/>
      <c r="M29" s="350"/>
      <c r="N29" s="350"/>
      <c r="O29" s="350"/>
      <c r="P29" s="135"/>
      <c r="Q29" s="1" t="s">
        <v>256</v>
      </c>
      <c r="R29" s="1"/>
      <c r="S29" s="1"/>
      <c r="T29" s="1"/>
      <c r="U29" s="1"/>
      <c r="V29" s="1"/>
      <c r="W29" s="1"/>
      <c r="X29" s="3"/>
    </row>
    <row r="30" spans="1:24" ht="6" customHeight="1" thickBot="1">
      <c r="A30" s="227"/>
      <c r="B30" s="43"/>
      <c r="C30" s="40"/>
      <c r="D30" s="40"/>
      <c r="E30" s="1"/>
      <c r="F30" s="40"/>
      <c r="G30" s="40"/>
      <c r="H30" s="40"/>
      <c r="I30" s="40"/>
      <c r="J30" s="40"/>
      <c r="K30" s="40"/>
      <c r="L30" s="40"/>
      <c r="M30" s="40"/>
      <c r="N30" s="40"/>
      <c r="O30" s="40"/>
      <c r="P30" s="137"/>
      <c r="Q30" s="40"/>
      <c r="R30" s="40"/>
      <c r="S30" s="40"/>
      <c r="T30" s="40"/>
      <c r="U30" s="40"/>
      <c r="V30" s="40"/>
      <c r="W30" s="1"/>
      <c r="X30" s="3"/>
    </row>
    <row r="31" spans="1:24" ht="15" customHeight="1" thickBot="1">
      <c r="A31" s="227">
        <v>9</v>
      </c>
      <c r="B31" s="2"/>
      <c r="C31" s="1"/>
      <c r="D31" s="1"/>
      <c r="E31" s="230"/>
      <c r="F31" s="1"/>
      <c r="G31" s="350" t="s">
        <v>258</v>
      </c>
      <c r="H31" s="350"/>
      <c r="I31" s="350"/>
      <c r="J31" s="350"/>
      <c r="K31" s="350"/>
      <c r="L31" s="350"/>
      <c r="M31" s="350"/>
      <c r="N31" s="350"/>
      <c r="O31" s="350"/>
      <c r="P31" s="135"/>
      <c r="Q31" s="1" t="s">
        <v>256</v>
      </c>
      <c r="R31" s="1"/>
      <c r="S31" s="1"/>
      <c r="T31" s="1"/>
      <c r="U31" s="1"/>
      <c r="V31" s="1"/>
      <c r="W31" s="1"/>
      <c r="X31" s="3"/>
    </row>
    <row r="32" spans="1:24" ht="6" customHeight="1" thickBot="1">
      <c r="A32" s="227"/>
      <c r="B32" s="43"/>
      <c r="C32" s="40"/>
      <c r="D32" s="40"/>
      <c r="E32" s="1"/>
      <c r="F32" s="40"/>
      <c r="G32" s="40"/>
      <c r="H32" s="40"/>
      <c r="I32" s="40"/>
      <c r="J32" s="40"/>
      <c r="K32" s="40"/>
      <c r="L32" s="40"/>
      <c r="M32" s="40"/>
      <c r="N32" s="40"/>
      <c r="O32" s="40"/>
      <c r="P32" s="40"/>
      <c r="Q32" s="40"/>
      <c r="R32" s="40"/>
      <c r="S32" s="40"/>
      <c r="T32" s="40"/>
      <c r="U32" s="40"/>
      <c r="V32" s="40"/>
      <c r="W32" s="1"/>
      <c r="X32" s="3"/>
    </row>
    <row r="33" spans="1:24" ht="15" customHeight="1" thickBot="1">
      <c r="A33" s="227">
        <v>10</v>
      </c>
      <c r="B33" s="2"/>
      <c r="C33" s="46"/>
      <c r="D33" s="1"/>
      <c r="E33" s="330" t="s">
        <v>251</v>
      </c>
      <c r="F33" s="330"/>
      <c r="G33" s="330"/>
      <c r="H33" s="330"/>
      <c r="I33" s="330"/>
      <c r="J33" s="330"/>
      <c r="K33" s="330"/>
      <c r="L33" s="330"/>
      <c r="M33" s="330"/>
      <c r="N33" s="330"/>
      <c r="O33" s="1"/>
      <c r="P33" s="1"/>
      <c r="Q33" s="1"/>
      <c r="R33" s="1"/>
      <c r="S33" s="1"/>
      <c r="T33" s="1"/>
      <c r="U33" s="1"/>
      <c r="V33" s="1"/>
      <c r="W33" s="1"/>
      <c r="X33" s="3"/>
    </row>
    <row r="34" spans="1:24" ht="6" customHeight="1" thickBot="1">
      <c r="A34" s="227"/>
      <c r="B34" s="43"/>
      <c r="C34" s="40"/>
      <c r="D34" s="40"/>
      <c r="E34" s="1"/>
      <c r="F34" s="40"/>
      <c r="G34" s="40"/>
      <c r="H34" s="40"/>
      <c r="I34" s="40"/>
      <c r="J34" s="40"/>
      <c r="K34" s="40"/>
      <c r="L34" s="40"/>
      <c r="M34" s="40"/>
      <c r="N34" s="40"/>
      <c r="O34" s="40"/>
      <c r="P34" s="40"/>
      <c r="Q34" s="40"/>
      <c r="R34" s="40"/>
      <c r="S34" s="40"/>
      <c r="T34" s="40"/>
      <c r="U34" s="40"/>
      <c r="V34" s="40"/>
      <c r="W34" s="1"/>
      <c r="X34" s="3"/>
    </row>
    <row r="35" spans="1:24" ht="15" customHeight="1" thickBot="1">
      <c r="A35" s="227">
        <v>11</v>
      </c>
      <c r="B35" s="2"/>
      <c r="C35" s="1"/>
      <c r="D35" s="123" t="s">
        <v>328</v>
      </c>
      <c r="E35" s="46"/>
      <c r="F35" s="1"/>
      <c r="G35" s="363" t="s">
        <v>252</v>
      </c>
      <c r="H35" s="363"/>
      <c r="I35" s="363"/>
      <c r="J35" s="363"/>
      <c r="K35" s="333"/>
      <c r="L35" s="333"/>
      <c r="M35" s="1" t="s">
        <v>90</v>
      </c>
      <c r="N35" s="1"/>
      <c r="O35" s="1"/>
      <c r="P35" s="1"/>
      <c r="Q35" s="1"/>
      <c r="R35" s="1"/>
      <c r="S35" s="1"/>
      <c r="T35" s="1"/>
      <c r="U35" s="1"/>
      <c r="V35" s="1"/>
      <c r="W35" s="1"/>
      <c r="X35" s="3"/>
    </row>
    <row r="36" spans="1:24" ht="6" customHeight="1" thickBot="1">
      <c r="A36" s="227"/>
      <c r="B36" s="43"/>
      <c r="C36" s="40"/>
      <c r="D36" s="40"/>
      <c r="E36" s="425" t="s">
        <v>333</v>
      </c>
      <c r="F36" s="330"/>
      <c r="G36" s="330"/>
      <c r="H36" s="330"/>
      <c r="I36" s="330"/>
      <c r="J36" s="330"/>
      <c r="K36" s="40"/>
      <c r="L36" s="40"/>
      <c r="M36" s="40"/>
      <c r="N36" s="40"/>
      <c r="O36" s="40"/>
      <c r="P36" s="40"/>
      <c r="Q36" s="40"/>
      <c r="R36" s="40"/>
      <c r="S36" s="40"/>
      <c r="T36" s="40"/>
      <c r="U36" s="40"/>
      <c r="V36" s="40"/>
      <c r="W36" s="1"/>
      <c r="X36" s="3"/>
    </row>
    <row r="37" spans="1:24" ht="15" customHeight="1" thickBot="1">
      <c r="A37" s="227">
        <v>12</v>
      </c>
      <c r="B37" s="2"/>
      <c r="C37" s="46"/>
      <c r="D37" s="1"/>
      <c r="E37" s="330"/>
      <c r="F37" s="330"/>
      <c r="G37" s="330"/>
      <c r="H37" s="330"/>
      <c r="I37" s="330"/>
      <c r="J37" s="330"/>
      <c r="K37" s="138"/>
      <c r="L37" s="1" t="s">
        <v>90</v>
      </c>
      <c r="M37" s="46"/>
      <c r="N37" s="1" t="s">
        <v>316</v>
      </c>
      <c r="O37" s="1"/>
      <c r="P37" s="1"/>
      <c r="Q37" s="113"/>
      <c r="R37" s="1"/>
      <c r="S37" s="1"/>
      <c r="T37" s="1"/>
      <c r="U37" s="1"/>
      <c r="V37" s="1"/>
      <c r="W37" s="1"/>
      <c r="X37" s="3"/>
    </row>
    <row r="38" spans="1:24" ht="6" customHeight="1" thickBot="1">
      <c r="A38" s="227"/>
      <c r="B38" s="2"/>
      <c r="C38" s="1"/>
      <c r="D38" s="1"/>
      <c r="E38" s="1"/>
      <c r="F38" s="1"/>
      <c r="G38" s="1"/>
      <c r="H38" s="1"/>
      <c r="I38" s="1"/>
      <c r="J38" s="1"/>
      <c r="K38" s="1"/>
      <c r="L38" s="1"/>
      <c r="M38" s="1"/>
      <c r="N38" s="1"/>
      <c r="O38" s="1"/>
      <c r="P38" s="115"/>
      <c r="Q38" s="1"/>
      <c r="R38" s="1"/>
      <c r="S38" s="439" t="s">
        <v>335</v>
      </c>
      <c r="T38" s="440"/>
      <c r="U38" s="440"/>
      <c r="V38" s="440"/>
      <c r="W38" s="440"/>
      <c r="X38" s="441"/>
    </row>
    <row r="39" spans="1:24" ht="15" customHeight="1" thickBot="1">
      <c r="A39" s="227">
        <v>13</v>
      </c>
      <c r="B39" s="2"/>
      <c r="C39" s="1"/>
      <c r="D39" s="1"/>
      <c r="E39" s="46"/>
      <c r="F39" s="1"/>
      <c r="G39" s="330" t="s">
        <v>329</v>
      </c>
      <c r="H39" s="330"/>
      <c r="I39" s="330"/>
      <c r="J39" s="330"/>
      <c r="K39" s="330"/>
      <c r="L39" s="330"/>
      <c r="M39" s="330"/>
      <c r="N39" s="330"/>
      <c r="O39" s="1"/>
      <c r="P39" s="115"/>
      <c r="Q39" s="1"/>
      <c r="R39" s="1"/>
      <c r="S39" s="442"/>
      <c r="T39" s="443"/>
      <c r="U39" s="443"/>
      <c r="V39" s="443"/>
      <c r="W39" s="443"/>
      <c r="X39" s="444"/>
    </row>
    <row r="40" spans="1:24" ht="6" customHeight="1" thickBot="1">
      <c r="A40" s="227"/>
      <c r="B40" s="2"/>
      <c r="C40" s="1"/>
      <c r="D40" s="1"/>
      <c r="E40" s="1"/>
      <c r="F40" s="1"/>
      <c r="G40" s="1"/>
      <c r="H40" s="1"/>
      <c r="I40" s="1"/>
      <c r="J40" s="1"/>
      <c r="K40" s="1"/>
      <c r="L40" s="1"/>
      <c r="M40" s="1"/>
      <c r="N40" s="1"/>
      <c r="O40" s="1"/>
      <c r="P40" s="115"/>
      <c r="Q40" s="1"/>
      <c r="R40" s="1"/>
      <c r="S40" s="442"/>
      <c r="T40" s="443"/>
      <c r="U40" s="443"/>
      <c r="V40" s="443"/>
      <c r="W40" s="443"/>
      <c r="X40" s="444"/>
    </row>
    <row r="41" spans="1:24" ht="15" customHeight="1" thickBot="1">
      <c r="A41" s="227">
        <v>14</v>
      </c>
      <c r="B41" s="2"/>
      <c r="C41" s="1"/>
      <c r="D41" s="1"/>
      <c r="E41" s="46"/>
      <c r="F41" s="1"/>
      <c r="G41" s="330" t="s">
        <v>307</v>
      </c>
      <c r="H41" s="330"/>
      <c r="I41" s="330"/>
      <c r="J41" s="330"/>
      <c r="K41" s="330"/>
      <c r="L41" s="330"/>
      <c r="M41" s="330"/>
      <c r="N41" s="330"/>
      <c r="O41" s="1"/>
      <c r="P41" s="1"/>
      <c r="Q41" s="114"/>
      <c r="R41" s="1"/>
      <c r="S41" s="128" t="s">
        <v>330</v>
      </c>
      <c r="T41" s="230"/>
      <c r="U41" s="446" t="s">
        <v>331</v>
      </c>
      <c r="V41" s="447"/>
      <c r="W41" s="46"/>
      <c r="X41" s="445" t="s">
        <v>334</v>
      </c>
    </row>
    <row r="42" spans="1:24" ht="6" customHeight="1" thickBot="1">
      <c r="A42" s="227"/>
      <c r="B42" s="2"/>
      <c r="C42" s="1"/>
      <c r="D42" s="1"/>
      <c r="E42" s="1"/>
      <c r="F42" s="1"/>
      <c r="G42" s="1"/>
      <c r="H42" s="1"/>
      <c r="I42" s="1"/>
      <c r="J42" s="1"/>
      <c r="K42" s="1"/>
      <c r="L42" s="1"/>
      <c r="M42" s="1"/>
      <c r="N42" s="1"/>
      <c r="O42" s="1"/>
      <c r="P42" s="1"/>
      <c r="Q42" s="1"/>
      <c r="R42" s="1"/>
      <c r="S42" s="2"/>
      <c r="T42" s="1"/>
      <c r="U42" s="1"/>
      <c r="V42" s="1"/>
      <c r="W42" s="1"/>
      <c r="X42" s="445"/>
    </row>
    <row r="43" spans="1:24" ht="15" customHeight="1" thickBot="1">
      <c r="A43" s="227">
        <v>15</v>
      </c>
      <c r="B43" s="124" t="s">
        <v>328</v>
      </c>
      <c r="C43" s="46"/>
      <c r="D43" s="1"/>
      <c r="E43" s="112" t="s">
        <v>292</v>
      </c>
      <c r="F43" s="112"/>
      <c r="G43" s="112"/>
      <c r="H43" s="112"/>
      <c r="I43" s="112"/>
      <c r="J43" s="112"/>
      <c r="K43" s="112"/>
      <c r="L43" s="127"/>
      <c r="M43" s="127"/>
      <c r="N43" s="127"/>
      <c r="O43" s="127"/>
      <c r="P43" s="127"/>
      <c r="Q43" s="127"/>
      <c r="R43" s="127"/>
      <c r="S43" s="435" t="s">
        <v>332</v>
      </c>
      <c r="T43" s="436"/>
      <c r="U43" s="436"/>
      <c r="V43" s="436"/>
      <c r="W43" s="46"/>
      <c r="X43" s="445"/>
    </row>
    <row r="44" spans="1:24" ht="6" customHeight="1" thickBot="1">
      <c r="A44" s="227"/>
      <c r="B44" s="2"/>
      <c r="C44" s="1"/>
      <c r="D44" s="1"/>
      <c r="E44" s="111"/>
      <c r="F44" s="111"/>
      <c r="G44" s="111"/>
      <c r="H44" s="111"/>
      <c r="I44" s="111"/>
      <c r="J44" s="112"/>
      <c r="K44" s="112"/>
      <c r="L44" s="127"/>
      <c r="M44" s="127"/>
      <c r="N44" s="127"/>
      <c r="O44" s="127"/>
      <c r="P44" s="127"/>
      <c r="Q44" s="127"/>
      <c r="R44" s="127"/>
      <c r="S44" s="437"/>
      <c r="T44" s="438"/>
      <c r="U44" s="438"/>
      <c r="V44" s="438"/>
      <c r="W44" s="129"/>
      <c r="X44" s="130"/>
    </row>
    <row r="45" spans="1:24" ht="15" customHeight="1">
      <c r="A45" s="227">
        <v>16</v>
      </c>
      <c r="B45" s="2"/>
      <c r="C45" s="1"/>
      <c r="D45" s="123" t="s">
        <v>328</v>
      </c>
      <c r="E45" s="333"/>
      <c r="F45" s="333"/>
      <c r="G45" s="333"/>
      <c r="H45" s="363" t="s">
        <v>91</v>
      </c>
      <c r="I45" s="363"/>
      <c r="J45" s="332"/>
      <c r="K45" s="332"/>
      <c r="L45" s="332"/>
      <c r="M45" s="332"/>
      <c r="N45" s="332"/>
      <c r="O45" s="332"/>
      <c r="P45" s="332"/>
      <c r="Q45" s="332"/>
      <c r="R45" s="332"/>
      <c r="S45" s="332"/>
      <c r="T45" s="332"/>
      <c r="U45" s="332"/>
      <c r="V45" s="332"/>
      <c r="W45" s="332"/>
      <c r="X45" s="3"/>
    </row>
    <row r="46" spans="1:24" ht="6" customHeight="1">
      <c r="A46" s="227"/>
      <c r="B46" s="2"/>
      <c r="C46" s="1"/>
      <c r="D46" s="1"/>
      <c r="E46" s="111"/>
      <c r="F46" s="111"/>
      <c r="G46" s="111"/>
      <c r="H46" s="111"/>
      <c r="I46" s="111"/>
      <c r="J46" s="111"/>
      <c r="K46" s="111"/>
      <c r="L46" s="111"/>
      <c r="M46" s="111"/>
      <c r="N46" s="111"/>
      <c r="O46" s="111"/>
      <c r="P46" s="111"/>
      <c r="Q46" s="111"/>
      <c r="R46" s="111"/>
      <c r="S46" s="111"/>
      <c r="T46" s="111"/>
      <c r="U46" s="111"/>
      <c r="V46" s="111"/>
      <c r="W46" s="111"/>
      <c r="X46" s="3"/>
    </row>
    <row r="47" spans="1:24" ht="15" customHeight="1">
      <c r="A47" s="227">
        <v>17</v>
      </c>
      <c r="B47" s="2"/>
      <c r="C47" s="1"/>
      <c r="D47" s="123" t="s">
        <v>328</v>
      </c>
      <c r="E47" s="333"/>
      <c r="F47" s="333"/>
      <c r="G47" s="333"/>
      <c r="H47" s="363" t="s">
        <v>92</v>
      </c>
      <c r="I47" s="363"/>
      <c r="J47" s="332"/>
      <c r="K47" s="332"/>
      <c r="L47" s="332"/>
      <c r="M47" s="332"/>
      <c r="N47" s="332"/>
      <c r="O47" s="332"/>
      <c r="P47" s="332"/>
      <c r="Q47" s="332"/>
      <c r="R47" s="332"/>
      <c r="S47" s="332"/>
      <c r="T47" s="332"/>
      <c r="U47" s="332"/>
      <c r="V47" s="332"/>
      <c r="W47" s="332"/>
      <c r="X47" s="3"/>
    </row>
    <row r="48" spans="1:24" ht="9" customHeight="1" thickBot="1">
      <c r="A48" s="227"/>
      <c r="B48" s="2"/>
      <c r="C48" s="1"/>
      <c r="D48" s="1"/>
      <c r="E48" s="1"/>
      <c r="F48" s="1"/>
      <c r="G48" s="1"/>
      <c r="H48" s="1"/>
      <c r="I48" s="1"/>
      <c r="J48" s="22"/>
      <c r="K48" s="22"/>
      <c r="L48" s="22"/>
      <c r="M48" s="22"/>
      <c r="N48" s="22"/>
      <c r="O48" s="22"/>
      <c r="P48" s="22"/>
      <c r="Q48" s="22"/>
      <c r="R48" s="22"/>
      <c r="S48" s="1"/>
      <c r="T48" s="1"/>
      <c r="U48" s="1"/>
      <c r="V48" s="1"/>
      <c r="W48" s="1"/>
      <c r="X48" s="3"/>
    </row>
    <row r="49" spans="1:24" ht="15" customHeight="1" thickBot="1">
      <c r="A49" s="227">
        <v>18</v>
      </c>
      <c r="B49" s="124" t="s">
        <v>328</v>
      </c>
      <c r="C49" s="46"/>
      <c r="D49" s="1"/>
      <c r="E49" s="363" t="s">
        <v>309</v>
      </c>
      <c r="F49" s="363"/>
      <c r="G49" s="363"/>
      <c r="H49" s="363"/>
      <c r="I49" s="363"/>
      <c r="J49" s="363"/>
      <c r="K49" s="363"/>
      <c r="L49" s="424"/>
      <c r="M49" s="325" t="s">
        <v>336</v>
      </c>
      <c r="N49" s="326"/>
      <c r="O49" s="326"/>
      <c r="P49" s="326"/>
      <c r="Q49" s="326"/>
      <c r="R49" s="326"/>
      <c r="S49" s="326"/>
      <c r="T49" s="326"/>
      <c r="U49" s="326"/>
      <c r="V49" s="326"/>
      <c r="W49" s="326"/>
      <c r="X49" s="327"/>
    </row>
    <row r="50" spans="1:24" ht="6" customHeight="1">
      <c r="A50" s="227"/>
      <c r="B50" s="2"/>
      <c r="C50" s="1"/>
      <c r="D50" s="1"/>
      <c r="E50" s="111"/>
      <c r="F50" s="111"/>
      <c r="G50" s="111"/>
      <c r="H50" s="111"/>
      <c r="I50" s="111"/>
      <c r="J50" s="111"/>
      <c r="K50" s="111"/>
      <c r="L50" s="111"/>
      <c r="M50" s="2"/>
      <c r="N50" s="1"/>
      <c r="O50" s="1"/>
      <c r="P50" s="1"/>
      <c r="Q50" s="1"/>
      <c r="R50" s="1"/>
      <c r="S50" s="1"/>
      <c r="T50" s="1"/>
      <c r="U50" s="1"/>
      <c r="V50" s="1"/>
      <c r="W50" s="1"/>
      <c r="X50" s="3"/>
    </row>
    <row r="51" spans="1:24" ht="15" customHeight="1" thickBot="1">
      <c r="A51" s="227">
        <v>19</v>
      </c>
      <c r="B51" s="2"/>
      <c r="C51" s="1"/>
      <c r="D51" s="123" t="s">
        <v>328</v>
      </c>
      <c r="E51" s="364" t="s">
        <v>279</v>
      </c>
      <c r="F51" s="364"/>
      <c r="G51" s="364"/>
      <c r="H51" s="364"/>
      <c r="I51" s="364"/>
      <c r="J51" s="364"/>
      <c r="K51" s="364"/>
      <c r="L51" s="111"/>
      <c r="M51" s="2"/>
      <c r="N51" s="338"/>
      <c r="O51" s="338"/>
      <c r="P51" s="338"/>
      <c r="Q51" s="1"/>
      <c r="R51" s="336"/>
      <c r="S51" s="336"/>
      <c r="T51" s="336"/>
      <c r="U51" s="336"/>
      <c r="V51" s="336"/>
      <c r="W51" s="336"/>
      <c r="X51" s="337"/>
    </row>
    <row r="52" spans="1:24" ht="15" customHeight="1">
      <c r="A52" s="227">
        <v>20</v>
      </c>
      <c r="B52" s="2"/>
      <c r="C52" s="1"/>
      <c r="D52" s="123" t="s">
        <v>328</v>
      </c>
      <c r="E52" s="364" t="s">
        <v>279</v>
      </c>
      <c r="F52" s="364"/>
      <c r="G52" s="364"/>
      <c r="H52" s="364"/>
      <c r="I52" s="364"/>
      <c r="J52" s="364"/>
      <c r="K52" s="364"/>
      <c r="L52" s="111"/>
      <c r="M52" s="2"/>
      <c r="N52" s="339" t="s">
        <v>259</v>
      </c>
      <c r="O52" s="340"/>
      <c r="P52" s="340"/>
      <c r="Q52" s="41"/>
      <c r="R52" s="334" t="s">
        <v>274</v>
      </c>
      <c r="S52" s="334"/>
      <c r="T52" s="334"/>
      <c r="U52" s="334"/>
      <c r="V52" s="334"/>
      <c r="W52" s="334"/>
      <c r="X52" s="335"/>
    </row>
    <row r="53" spans="1:24" ht="15" customHeight="1">
      <c r="A53" s="227">
        <v>21</v>
      </c>
      <c r="B53" s="2"/>
      <c r="C53" s="1"/>
      <c r="D53" s="123" t="s">
        <v>328</v>
      </c>
      <c r="E53" s="364" t="s">
        <v>279</v>
      </c>
      <c r="F53" s="364"/>
      <c r="G53" s="364"/>
      <c r="H53" s="364"/>
      <c r="I53" s="364"/>
      <c r="J53" s="364"/>
      <c r="K53" s="364"/>
      <c r="L53" s="111"/>
      <c r="M53" s="2"/>
      <c r="N53" s="1"/>
      <c r="O53" s="1"/>
      <c r="P53" s="1"/>
      <c r="Q53" s="1"/>
      <c r="R53" s="1"/>
      <c r="S53" s="1"/>
      <c r="T53" s="1"/>
      <c r="U53" s="1"/>
      <c r="V53" s="1"/>
      <c r="W53" s="1"/>
      <c r="X53" s="3"/>
    </row>
    <row r="54" spans="1:24" ht="13.5" thickBot="1">
      <c r="A54" s="227"/>
      <c r="B54" s="2"/>
      <c r="C54" s="1"/>
      <c r="D54" s="1"/>
      <c r="E54" s="1"/>
      <c r="F54" s="1"/>
      <c r="G54" s="1"/>
      <c r="H54" s="1"/>
      <c r="I54" s="1"/>
      <c r="J54" s="1"/>
      <c r="K54" s="1"/>
      <c r="L54" s="1"/>
      <c r="M54" s="2"/>
      <c r="N54" s="338"/>
      <c r="O54" s="338"/>
      <c r="P54" s="338"/>
      <c r="Q54" s="1"/>
      <c r="R54" s="1"/>
      <c r="S54" s="338"/>
      <c r="T54" s="338"/>
      <c r="U54" s="338"/>
      <c r="V54" s="338"/>
      <c r="W54" s="338"/>
      <c r="X54" s="3"/>
    </row>
    <row r="55" spans="1:24" ht="15.75" thickBot="1">
      <c r="A55" s="227">
        <v>22</v>
      </c>
      <c r="B55" s="124" t="s">
        <v>328</v>
      </c>
      <c r="C55" s="46"/>
      <c r="D55" s="1"/>
      <c r="E55" s="363" t="s">
        <v>93</v>
      </c>
      <c r="F55" s="363"/>
      <c r="G55" s="363"/>
      <c r="H55" s="363"/>
      <c r="I55" s="363"/>
      <c r="J55" s="363"/>
      <c r="K55" s="110"/>
      <c r="L55" s="1"/>
      <c r="M55" s="2"/>
      <c r="N55" s="341" t="s">
        <v>260</v>
      </c>
      <c r="O55" s="341"/>
      <c r="P55" s="341"/>
      <c r="Q55" s="1"/>
      <c r="R55" s="1"/>
      <c r="S55" s="1"/>
      <c r="T55" s="330" t="s">
        <v>253</v>
      </c>
      <c r="U55" s="330"/>
      <c r="V55" s="330"/>
      <c r="W55" s="330"/>
      <c r="X55" s="331"/>
    </row>
    <row r="56" spans="2:24" ht="15">
      <c r="B56" s="124"/>
      <c r="C56" s="214"/>
      <c r="D56" s="1"/>
      <c r="E56" s="178"/>
      <c r="F56" s="178"/>
      <c r="G56" s="178"/>
      <c r="H56" s="178"/>
      <c r="I56" s="178"/>
      <c r="J56" s="178"/>
      <c r="K56" s="181"/>
      <c r="L56" s="1"/>
      <c r="M56" s="2" t="s">
        <v>356</v>
      </c>
      <c r="N56" s="41"/>
      <c r="O56" s="41"/>
      <c r="P56" s="41"/>
      <c r="Q56" s="1"/>
      <c r="R56" s="1"/>
      <c r="S56" s="1"/>
      <c r="T56" s="176"/>
      <c r="U56" s="176"/>
      <c r="V56" s="176"/>
      <c r="W56" s="176"/>
      <c r="X56" s="177"/>
    </row>
    <row r="57" spans="2:24" ht="21" customHeight="1" thickBot="1">
      <c r="B57" s="108"/>
      <c r="C57" s="109"/>
      <c r="D57" s="109"/>
      <c r="E57" s="328" t="s">
        <v>254</v>
      </c>
      <c r="F57" s="328"/>
      <c r="G57" s="328"/>
      <c r="H57" s="328"/>
      <c r="I57" s="328"/>
      <c r="J57" s="328"/>
      <c r="K57" s="328"/>
      <c r="L57" s="329"/>
      <c r="M57" s="360" t="s">
        <v>355</v>
      </c>
      <c r="N57" s="361"/>
      <c r="O57" s="361"/>
      <c r="P57" s="361"/>
      <c r="Q57" s="361"/>
      <c r="R57" s="361"/>
      <c r="S57" s="361"/>
      <c r="T57" s="361"/>
      <c r="U57" s="361"/>
      <c r="V57" s="361"/>
      <c r="W57" s="361"/>
      <c r="X57" s="362"/>
    </row>
  </sheetData>
  <sheetProtection password="E914" sheet="1"/>
  <mergeCells count="75">
    <mergeCell ref="U5:W5"/>
    <mergeCell ref="U6:W6"/>
    <mergeCell ref="U7:W7"/>
    <mergeCell ref="S43:V44"/>
    <mergeCell ref="S38:X40"/>
    <mergeCell ref="X41:X43"/>
    <mergeCell ref="U41:V41"/>
    <mergeCell ref="E15:W15"/>
    <mergeCell ref="B11:J11"/>
    <mergeCell ref="G31:O31"/>
    <mergeCell ref="E49:L49"/>
    <mergeCell ref="E51:K51"/>
    <mergeCell ref="G35:J35"/>
    <mergeCell ref="E45:G45"/>
    <mergeCell ref="E47:G47"/>
    <mergeCell ref="H45:I45"/>
    <mergeCell ref="H47:I47"/>
    <mergeCell ref="E36:J37"/>
    <mergeCell ref="G41:N41"/>
    <mergeCell ref="G39:N39"/>
    <mergeCell ref="K27:L27"/>
    <mergeCell ref="G29:O29"/>
    <mergeCell ref="G23:O23"/>
    <mergeCell ref="U8:X11"/>
    <mergeCell ref="B1:X1"/>
    <mergeCell ref="Q11:T11"/>
    <mergeCell ref="Q9:R10"/>
    <mergeCell ref="S9:T10"/>
    <mergeCell ref="Q8:R8"/>
    <mergeCell ref="S8:T8"/>
    <mergeCell ref="B9:J10"/>
    <mergeCell ref="K9:K10"/>
    <mergeCell ref="L9:P10"/>
    <mergeCell ref="L6:P6"/>
    <mergeCell ref="B2:J3"/>
    <mergeCell ref="K2:K3"/>
    <mergeCell ref="B5:P5"/>
    <mergeCell ref="B7:J7"/>
    <mergeCell ref="B6:J6"/>
    <mergeCell ref="S2:S3"/>
    <mergeCell ref="Q2:R3"/>
    <mergeCell ref="T2:X2"/>
    <mergeCell ref="L2:N3"/>
    <mergeCell ref="O2:P3"/>
    <mergeCell ref="B4:X4"/>
    <mergeCell ref="L19:M19"/>
    <mergeCell ref="Q5:T5"/>
    <mergeCell ref="Q6:T6"/>
    <mergeCell ref="Q7:T7"/>
    <mergeCell ref="M57:X57"/>
    <mergeCell ref="G27:J27"/>
    <mergeCell ref="E55:J55"/>
    <mergeCell ref="E33:N33"/>
    <mergeCell ref="E52:K52"/>
    <mergeCell ref="E53:K53"/>
    <mergeCell ref="N54:P54"/>
    <mergeCell ref="N52:P52"/>
    <mergeCell ref="N55:P55"/>
    <mergeCell ref="B12:X12"/>
    <mergeCell ref="L11:P11"/>
    <mergeCell ref="L7:P7"/>
    <mergeCell ref="B8:P8"/>
    <mergeCell ref="G21:O21"/>
    <mergeCell ref="G19:K19"/>
    <mergeCell ref="G17:K17"/>
    <mergeCell ref="M49:X49"/>
    <mergeCell ref="E57:L57"/>
    <mergeCell ref="T55:X55"/>
    <mergeCell ref="J47:W47"/>
    <mergeCell ref="K35:L35"/>
    <mergeCell ref="J45:W45"/>
    <mergeCell ref="R52:X52"/>
    <mergeCell ref="R51:X51"/>
    <mergeCell ref="S54:W54"/>
    <mergeCell ref="N51:P51"/>
  </mergeCells>
  <dataValidations count="2">
    <dataValidation type="list" allowBlank="1" showInputMessage="1" showErrorMessage="1" sqref="E39 W43 W41 T41 M37 C15 U3 W3 E23 C37 O19 E21 E41 Q19 E35 C33 E31 E29 E27 C25 E19 C43 E17 C49 C55:C56">
      <formula1>"X,x"</formula1>
    </dataValidation>
    <dataValidation type="list" allowBlank="1" showInputMessage="1" showErrorMessage="1" sqref="S2:S3">
      <formula1>StaticValues_AreaIDs</formula1>
    </dataValidation>
  </dataValidations>
  <printOptions horizontalCentered="1"/>
  <pageMargins left="0.25" right="0.25" top="0.5" bottom="0.5" header="0.15" footer="0.2"/>
  <pageSetup fitToHeight="1" fitToWidth="1" horizontalDpi="600" verticalDpi="600" orientation="landscape" scale="71" r:id="rId4"/>
  <headerFooter alignWithMargins="0">
    <oddFooter>&amp;LKEY: FFI=Florida Freedom Initiative&amp;CPage _____ of _____&amp;RVersion 3.0-C Effective 02/1/13
</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3"/>
  <dimension ref="A1:L26"/>
  <sheetViews>
    <sheetView showGridLines="0" view="pageLayout" zoomScale="70" zoomScaleNormal="70" zoomScalePageLayoutView="70" workbookViewId="0" topLeftCell="A1">
      <selection activeCell="E14" sqref="E14"/>
    </sheetView>
  </sheetViews>
  <sheetFormatPr defaultColWidth="9.140625" defaultRowHeight="12.75"/>
  <cols>
    <col min="1" max="1" width="4.00390625" style="0" customWidth="1"/>
    <col min="2" max="2" width="38.00390625" style="0" customWidth="1"/>
    <col min="3" max="3" width="18.57421875" style="0" customWidth="1"/>
    <col min="4" max="4" width="19.28125" style="0" customWidth="1"/>
    <col min="5" max="5" width="9.57421875" style="0" customWidth="1"/>
    <col min="6" max="6" width="9.28125" style="0" customWidth="1"/>
    <col min="7" max="7" width="8.28125" style="0" customWidth="1"/>
    <col min="8" max="8" width="14.140625" style="0" customWidth="1"/>
    <col min="9" max="9" width="19.421875" style="0" customWidth="1"/>
    <col min="10" max="10" width="12.57421875" style="0" customWidth="1"/>
    <col min="11" max="11" width="13.00390625" style="0" customWidth="1"/>
    <col min="12" max="12" width="27.57421875" style="0" customWidth="1"/>
    <col min="13" max="13" width="12.140625" style="0" customWidth="1"/>
  </cols>
  <sheetData>
    <row r="1" spans="2:12" ht="19.5" customHeight="1">
      <c r="B1" s="473"/>
      <c r="C1" s="473"/>
      <c r="D1" s="174" t="s">
        <v>276</v>
      </c>
      <c r="E1" s="474">
        <f>IF('Page 1'!B6&gt;"",'Page 1'!B6,"")</f>
      </c>
      <c r="F1" s="474"/>
      <c r="G1" s="297"/>
      <c r="H1" s="474">
        <f>IF('Page 1'!L6&gt;"",'Page 1'!L6,"")</f>
      </c>
      <c r="I1" s="474"/>
      <c r="J1" s="41"/>
      <c r="K1" s="39" t="s">
        <v>84</v>
      </c>
      <c r="L1" s="300">
        <f>IF(ISNUMBER('Page 1'!K2),'Page 1'!K2,"")</f>
      </c>
    </row>
    <row r="2" ht="5.25" customHeight="1" thickBot="1">
      <c r="K2" s="204"/>
    </row>
    <row r="3" spans="2:12" ht="25.5" customHeight="1" thickBot="1">
      <c r="B3" s="479" t="str">
        <f>'Page 1'!B1</f>
        <v>CONSUMER-DIRECTED CARE PLUS Purchasing Plan  (Version 3.0-C)</v>
      </c>
      <c r="C3" s="480"/>
      <c r="D3" s="480"/>
      <c r="E3" s="480"/>
      <c r="F3" s="480"/>
      <c r="G3" s="480"/>
      <c r="H3" s="480"/>
      <c r="I3" s="480"/>
      <c r="J3" s="480"/>
      <c r="K3" s="480"/>
      <c r="L3" s="481"/>
    </row>
    <row r="4" spans="2:12" s="8" customFormat="1" ht="17.25" customHeight="1">
      <c r="B4" s="484" t="s">
        <v>363</v>
      </c>
      <c r="C4" s="485"/>
      <c r="D4" s="485"/>
      <c r="E4" s="485"/>
      <c r="F4" s="485"/>
      <c r="G4" s="485"/>
      <c r="H4" s="485"/>
      <c r="I4" s="485"/>
      <c r="J4" s="485"/>
      <c r="K4" s="485"/>
      <c r="L4" s="486"/>
    </row>
    <row r="5" spans="2:12" s="8" customFormat="1" ht="21" customHeight="1" thickBot="1">
      <c r="B5" s="487" t="s">
        <v>366</v>
      </c>
      <c r="C5" s="488"/>
      <c r="D5" s="488"/>
      <c r="E5" s="488"/>
      <c r="F5" s="488"/>
      <c r="G5" s="488"/>
      <c r="H5" s="488"/>
      <c r="I5" s="488"/>
      <c r="J5" s="488"/>
      <c r="K5" s="488"/>
      <c r="L5" s="489"/>
    </row>
    <row r="6" spans="2:12" ht="18" customHeight="1">
      <c r="B6" s="475" t="s">
        <v>405</v>
      </c>
      <c r="C6" s="331"/>
      <c r="D6" s="461" t="s">
        <v>343</v>
      </c>
      <c r="E6" s="462"/>
      <c r="F6" s="462"/>
      <c r="G6" s="462"/>
      <c r="H6" s="463"/>
      <c r="I6" s="461" t="s">
        <v>400</v>
      </c>
      <c r="J6" s="462"/>
      <c r="K6" s="462"/>
      <c r="L6" s="490"/>
    </row>
    <row r="7" spans="2:12" ht="26.25" customHeight="1" thickBot="1">
      <c r="B7" s="482" t="s">
        <v>404</v>
      </c>
      <c r="C7" s="483"/>
      <c r="D7" s="466" t="s">
        <v>369</v>
      </c>
      <c r="E7" s="467"/>
      <c r="F7" s="467"/>
      <c r="G7" s="467"/>
      <c r="H7" s="468"/>
      <c r="I7" s="476" t="s">
        <v>401</v>
      </c>
      <c r="J7" s="477"/>
      <c r="K7" s="477"/>
      <c r="L7" s="478"/>
    </row>
    <row r="8" spans="2:12" ht="25.5" customHeight="1" thickBot="1">
      <c r="B8" s="228" t="s">
        <v>340</v>
      </c>
      <c r="C8" s="301"/>
      <c r="D8" s="456" t="s">
        <v>339</v>
      </c>
      <c r="E8" s="457"/>
      <c r="F8" s="458"/>
      <c r="G8" s="471"/>
      <c r="H8" s="472"/>
      <c r="I8" s="453" t="s">
        <v>389</v>
      </c>
      <c r="J8" s="454"/>
      <c r="K8" s="454"/>
      <c r="L8" s="455"/>
    </row>
    <row r="9" spans="2:12" s="202" customFormat="1" ht="42" customHeight="1" thickBot="1">
      <c r="B9" s="469" t="s">
        <v>367</v>
      </c>
      <c r="C9" s="470"/>
      <c r="D9" s="197" t="s">
        <v>341</v>
      </c>
      <c r="E9" s="180" t="s">
        <v>342</v>
      </c>
      <c r="F9" s="198" t="s">
        <v>368</v>
      </c>
      <c r="G9" s="199" t="s">
        <v>378</v>
      </c>
      <c r="H9" s="199" t="s">
        <v>391</v>
      </c>
      <c r="I9" s="197" t="s">
        <v>341</v>
      </c>
      <c r="J9" s="200" t="s">
        <v>390</v>
      </c>
      <c r="K9" s="199" t="s">
        <v>393</v>
      </c>
      <c r="L9" s="201" t="s">
        <v>370</v>
      </c>
    </row>
    <row r="10" spans="1:12" ht="37.5" customHeight="1">
      <c r="A10" s="229">
        <v>1</v>
      </c>
      <c r="B10" s="464"/>
      <c r="C10" s="465"/>
      <c r="D10" s="260"/>
      <c r="E10" s="236"/>
      <c r="F10" s="237"/>
      <c r="G10" s="237"/>
      <c r="H10" s="305">
        <f>IF(E10=0,"",F10/E10)</f>
      </c>
      <c r="I10" s="308"/>
      <c r="J10" s="240"/>
      <c r="K10" s="241"/>
      <c r="L10" s="256"/>
    </row>
    <row r="11" spans="1:12" ht="37.5" customHeight="1">
      <c r="A11" s="229">
        <v>2</v>
      </c>
      <c r="B11" s="451"/>
      <c r="C11" s="452"/>
      <c r="D11" s="261"/>
      <c r="E11" s="242"/>
      <c r="F11" s="243"/>
      <c r="G11" s="238"/>
      <c r="H11" s="306">
        <f aca="true" t="shared" si="0" ref="H11:H24">IF(E11=0,"",F11/E11)</f>
      </c>
      <c r="I11" s="309"/>
      <c r="J11" s="245"/>
      <c r="K11" s="238"/>
      <c r="L11" s="257"/>
    </row>
    <row r="12" spans="1:12" ht="37.5" customHeight="1">
      <c r="A12" s="229">
        <v>3</v>
      </c>
      <c r="B12" s="451"/>
      <c r="C12" s="452"/>
      <c r="D12" s="261"/>
      <c r="E12" s="242"/>
      <c r="F12" s="243"/>
      <c r="G12" s="238"/>
      <c r="H12" s="306">
        <f t="shared" si="0"/>
      </c>
      <c r="I12" s="309"/>
      <c r="J12" s="245"/>
      <c r="K12" s="238"/>
      <c r="L12" s="257"/>
    </row>
    <row r="13" spans="1:12" ht="37.5" customHeight="1">
      <c r="A13" s="229">
        <v>4</v>
      </c>
      <c r="B13" s="451"/>
      <c r="C13" s="452"/>
      <c r="D13" s="261"/>
      <c r="E13" s="242"/>
      <c r="F13" s="243"/>
      <c r="G13" s="238"/>
      <c r="H13" s="306">
        <f t="shared" si="0"/>
      </c>
      <c r="I13" s="309"/>
      <c r="J13" s="245"/>
      <c r="K13" s="238"/>
      <c r="L13" s="257"/>
    </row>
    <row r="14" spans="1:12" ht="37.5" customHeight="1">
      <c r="A14" s="229">
        <v>5</v>
      </c>
      <c r="B14" s="451"/>
      <c r="C14" s="452"/>
      <c r="D14" s="261"/>
      <c r="E14" s="242"/>
      <c r="F14" s="243"/>
      <c r="G14" s="238"/>
      <c r="H14" s="306">
        <f t="shared" si="0"/>
      </c>
      <c r="I14" s="309"/>
      <c r="J14" s="245"/>
      <c r="K14" s="238"/>
      <c r="L14" s="257"/>
    </row>
    <row r="15" spans="1:12" ht="37.5" customHeight="1">
      <c r="A15" s="229">
        <v>6</v>
      </c>
      <c r="B15" s="451"/>
      <c r="C15" s="452"/>
      <c r="D15" s="261"/>
      <c r="E15" s="242"/>
      <c r="F15" s="243"/>
      <c r="G15" s="238"/>
      <c r="H15" s="306">
        <f t="shared" si="0"/>
      </c>
      <c r="I15" s="309"/>
      <c r="J15" s="245"/>
      <c r="K15" s="238"/>
      <c r="L15" s="257"/>
    </row>
    <row r="16" spans="1:12" ht="37.5" customHeight="1">
      <c r="A16" s="229">
        <v>7</v>
      </c>
      <c r="B16" s="451"/>
      <c r="C16" s="452"/>
      <c r="D16" s="261"/>
      <c r="E16" s="242"/>
      <c r="F16" s="243"/>
      <c r="G16" s="238"/>
      <c r="H16" s="306">
        <f t="shared" si="0"/>
      </c>
      <c r="I16" s="309"/>
      <c r="J16" s="245"/>
      <c r="K16" s="238"/>
      <c r="L16" s="257"/>
    </row>
    <row r="17" spans="1:12" ht="37.5" customHeight="1">
      <c r="A17" s="229">
        <v>8</v>
      </c>
      <c r="B17" s="451"/>
      <c r="C17" s="452"/>
      <c r="D17" s="261"/>
      <c r="E17" s="242"/>
      <c r="F17" s="243"/>
      <c r="G17" s="238"/>
      <c r="H17" s="306">
        <f t="shared" si="0"/>
      </c>
      <c r="I17" s="309"/>
      <c r="J17" s="245"/>
      <c r="K17" s="238"/>
      <c r="L17" s="257"/>
    </row>
    <row r="18" spans="1:12" ht="37.5" customHeight="1">
      <c r="A18" s="229">
        <v>9</v>
      </c>
      <c r="B18" s="451"/>
      <c r="C18" s="452"/>
      <c r="D18" s="261"/>
      <c r="E18" s="242"/>
      <c r="F18" s="243"/>
      <c r="G18" s="238"/>
      <c r="H18" s="306">
        <f t="shared" si="0"/>
      </c>
      <c r="I18" s="309"/>
      <c r="J18" s="245"/>
      <c r="K18" s="238"/>
      <c r="L18" s="257"/>
    </row>
    <row r="19" spans="1:12" ht="37.5" customHeight="1">
      <c r="A19" s="229">
        <v>10</v>
      </c>
      <c r="B19" s="451"/>
      <c r="C19" s="452"/>
      <c r="D19" s="261"/>
      <c r="E19" s="242"/>
      <c r="F19" s="243"/>
      <c r="G19" s="238"/>
      <c r="H19" s="306">
        <f t="shared" si="0"/>
      </c>
      <c r="I19" s="309"/>
      <c r="J19" s="245"/>
      <c r="K19" s="238"/>
      <c r="L19" s="257"/>
    </row>
    <row r="20" spans="1:12" ht="37.5" customHeight="1">
      <c r="A20" s="229">
        <v>11</v>
      </c>
      <c r="B20" s="451"/>
      <c r="C20" s="452"/>
      <c r="D20" s="261"/>
      <c r="E20" s="242"/>
      <c r="F20" s="243"/>
      <c r="G20" s="238"/>
      <c r="H20" s="306">
        <f t="shared" si="0"/>
      </c>
      <c r="I20" s="309"/>
      <c r="J20" s="245"/>
      <c r="K20" s="238"/>
      <c r="L20" s="257"/>
    </row>
    <row r="21" spans="1:12" ht="37.5" customHeight="1">
      <c r="A21" s="229">
        <v>12</v>
      </c>
      <c r="B21" s="451"/>
      <c r="C21" s="452"/>
      <c r="D21" s="261"/>
      <c r="E21" s="242"/>
      <c r="F21" s="243"/>
      <c r="G21" s="238"/>
      <c r="H21" s="306">
        <f t="shared" si="0"/>
      </c>
      <c r="I21" s="309"/>
      <c r="J21" s="245"/>
      <c r="K21" s="238"/>
      <c r="L21" s="257"/>
    </row>
    <row r="22" spans="1:12" ht="37.5" customHeight="1">
      <c r="A22" s="229">
        <v>13</v>
      </c>
      <c r="B22" s="451"/>
      <c r="C22" s="452"/>
      <c r="D22" s="261"/>
      <c r="E22" s="242"/>
      <c r="F22" s="243"/>
      <c r="G22" s="238"/>
      <c r="H22" s="306">
        <f t="shared" si="0"/>
      </c>
      <c r="I22" s="309"/>
      <c r="J22" s="245"/>
      <c r="K22" s="238"/>
      <c r="L22" s="257"/>
    </row>
    <row r="23" spans="1:12" ht="37.5" customHeight="1">
      <c r="A23" s="229">
        <v>14</v>
      </c>
      <c r="B23" s="451"/>
      <c r="C23" s="452"/>
      <c r="D23" s="261"/>
      <c r="E23" s="242"/>
      <c r="F23" s="243"/>
      <c r="G23" s="238"/>
      <c r="H23" s="306">
        <f t="shared" si="0"/>
      </c>
      <c r="I23" s="309"/>
      <c r="J23" s="245"/>
      <c r="K23" s="238"/>
      <c r="L23" s="257"/>
    </row>
    <row r="24" spans="1:12" ht="37.5" customHeight="1" thickBot="1">
      <c r="A24" s="229">
        <v>15</v>
      </c>
      <c r="B24" s="451"/>
      <c r="C24" s="452"/>
      <c r="D24" s="261"/>
      <c r="E24" s="242"/>
      <c r="F24" s="244"/>
      <c r="G24" s="239"/>
      <c r="H24" s="307">
        <f t="shared" si="0"/>
      </c>
      <c r="I24" s="310"/>
      <c r="J24" s="245"/>
      <c r="K24" s="238"/>
      <c r="L24" s="257"/>
    </row>
    <row r="25" spans="2:12" s="202" customFormat="1" ht="14.25" customHeight="1">
      <c r="B25" s="460" t="s">
        <v>394</v>
      </c>
      <c r="C25" s="460"/>
      <c r="D25" s="460"/>
      <c r="E25" s="460"/>
      <c r="F25" s="137"/>
      <c r="J25" s="326"/>
      <c r="K25" s="326"/>
      <c r="L25" s="326"/>
    </row>
    <row r="26" spans="2:12" ht="14.25" customHeight="1">
      <c r="B26" s="459" t="s">
        <v>392</v>
      </c>
      <c r="C26" s="459"/>
      <c r="D26" s="459"/>
      <c r="E26" s="203"/>
      <c r="F26" s="203"/>
      <c r="G26" s="179"/>
      <c r="H26" s="179"/>
      <c r="I26" s="179"/>
      <c r="J26" s="179"/>
      <c r="K26" s="179"/>
      <c r="L26" s="179"/>
    </row>
  </sheetData>
  <sheetProtection password="E914" sheet="1"/>
  <mergeCells count="34">
    <mergeCell ref="B7:C7"/>
    <mergeCell ref="B4:L4"/>
    <mergeCell ref="B5:L5"/>
    <mergeCell ref="I6:L6"/>
    <mergeCell ref="D7:H7"/>
    <mergeCell ref="B9:C9"/>
    <mergeCell ref="B11:C11"/>
    <mergeCell ref="G8:H8"/>
    <mergeCell ref="B1:C1"/>
    <mergeCell ref="E1:F1"/>
    <mergeCell ref="B6:C6"/>
    <mergeCell ref="H1:I1"/>
    <mergeCell ref="I7:L7"/>
    <mergeCell ref="B3:L3"/>
    <mergeCell ref="B23:C23"/>
    <mergeCell ref="B21:C21"/>
    <mergeCell ref="B24:C24"/>
    <mergeCell ref="B19:C19"/>
    <mergeCell ref="B22:C22"/>
    <mergeCell ref="D6:H6"/>
    <mergeCell ref="B12:C12"/>
    <mergeCell ref="B13:C13"/>
    <mergeCell ref="B14:C14"/>
    <mergeCell ref="B10:C10"/>
    <mergeCell ref="B20:C20"/>
    <mergeCell ref="I8:L8"/>
    <mergeCell ref="D8:F8"/>
    <mergeCell ref="B15:C15"/>
    <mergeCell ref="B16:C16"/>
    <mergeCell ref="B26:D26"/>
    <mergeCell ref="J25:L25"/>
    <mergeCell ref="B25:E25"/>
    <mergeCell ref="B17:C17"/>
    <mergeCell ref="B18:C18"/>
  </mergeCells>
  <dataValidations count="2">
    <dataValidation type="list" allowBlank="1" showInputMessage="1" showErrorMessage="1" sqref="K10:K24">
      <formula1>'Static Values'!$F$9:$F$13</formula1>
    </dataValidation>
    <dataValidation type="list" showErrorMessage="1" sqref="G10:G24">
      <formula1>'Static Values'!$H$8:$H$14</formula1>
    </dataValidation>
  </dataValidations>
  <printOptions horizontalCentered="1" verticalCentered="1"/>
  <pageMargins left="0.25" right="0.25" top="0.5" bottom="0.5" header="0.3" footer="0.3"/>
  <pageSetup horizontalDpi="600" verticalDpi="600" orientation="landscape" scale="70" r:id="rId1"/>
  <headerFooter>
    <oddFooter>&amp;C&amp;12Page _____ of _____</oddFooter>
  </headerFooter>
</worksheet>
</file>

<file path=xl/worksheets/sheet6.xml><?xml version="1.0" encoding="utf-8"?>
<worksheet xmlns="http://schemas.openxmlformats.org/spreadsheetml/2006/main" xmlns:r="http://schemas.openxmlformats.org/officeDocument/2006/relationships">
  <sheetPr codeName="Sheet5"/>
  <dimension ref="A1:R56"/>
  <sheetViews>
    <sheetView showGridLines="0" view="pageLayout" zoomScale="80" zoomScalePageLayoutView="80" workbookViewId="0" topLeftCell="A1">
      <selection activeCell="O24" sqref="O24"/>
    </sheetView>
  </sheetViews>
  <sheetFormatPr defaultColWidth="9.140625" defaultRowHeight="12.75"/>
  <cols>
    <col min="1" max="1" width="3.57421875" style="0" customWidth="1"/>
    <col min="2" max="2" width="5.140625" style="0" customWidth="1"/>
    <col min="3" max="3" width="5.28125" style="0" customWidth="1"/>
    <col min="4" max="4" width="7.57421875" style="0" customWidth="1"/>
    <col min="5" max="5" width="9.00390625" style="0" customWidth="1"/>
    <col min="6" max="6" width="35.7109375" style="0" customWidth="1"/>
    <col min="7" max="7" width="9.8515625" style="0" customWidth="1"/>
    <col min="8" max="8" width="10.28125" style="0" customWidth="1"/>
    <col min="9" max="9" width="6.7109375" style="0" customWidth="1"/>
    <col min="10" max="10" width="6.28125" style="0" customWidth="1"/>
    <col min="11" max="11" width="12.57421875" style="0" customWidth="1"/>
    <col min="12" max="12" width="15.28125" style="0" customWidth="1"/>
    <col min="13" max="13" width="14.00390625" style="0" customWidth="1"/>
    <col min="14" max="14" width="14.7109375" style="0" customWidth="1"/>
    <col min="15" max="15" width="17.00390625" style="0" customWidth="1"/>
    <col min="16" max="16" width="12.8515625" style="0" customWidth="1"/>
  </cols>
  <sheetData>
    <row r="1" spans="6:16" ht="20.25" customHeight="1">
      <c r="F1" s="494" t="s">
        <v>276</v>
      </c>
      <c r="G1" s="494"/>
      <c r="H1" s="474">
        <f>IF('Page 1'!B6&gt;"",'Page 1'!B6,"")</f>
      </c>
      <c r="I1" s="474"/>
      <c r="J1" s="474"/>
      <c r="K1" s="474">
        <f>IF('Page 1'!L6&gt;"",'Page 1'!L6,"")</f>
      </c>
      <c r="L1" s="474"/>
      <c r="M1" s="107"/>
      <c r="N1" s="39" t="s">
        <v>84</v>
      </c>
      <c r="O1" s="493">
        <f>IF(ISNUMBER('Page 1'!K2),'Page 1'!K2,"")</f>
      </c>
      <c r="P1" s="493"/>
    </row>
    <row r="2" ht="6" customHeight="1" thickBot="1"/>
    <row r="3" spans="2:16" ht="27.75" customHeight="1" thickBot="1">
      <c r="B3" s="479" t="str">
        <f>'Page 1'!B1</f>
        <v>CONSUMER-DIRECTED CARE PLUS Purchasing Plan  (Version 3.0-C)</v>
      </c>
      <c r="C3" s="495"/>
      <c r="D3" s="495"/>
      <c r="E3" s="495"/>
      <c r="F3" s="495"/>
      <c r="G3" s="495"/>
      <c r="H3" s="495"/>
      <c r="I3" s="495"/>
      <c r="J3" s="495"/>
      <c r="K3" s="495"/>
      <c r="L3" s="495"/>
      <c r="M3" s="495"/>
      <c r="N3" s="495"/>
      <c r="O3" s="495"/>
      <c r="P3" s="496"/>
    </row>
    <row r="4" spans="2:16" ht="26.25" customHeight="1">
      <c r="B4" s="484" t="s">
        <v>362</v>
      </c>
      <c r="C4" s="497"/>
      <c r="D4" s="497"/>
      <c r="E4" s="497"/>
      <c r="F4" s="497"/>
      <c r="G4" s="497"/>
      <c r="H4" s="497"/>
      <c r="I4" s="497"/>
      <c r="J4" s="497"/>
      <c r="K4" s="497"/>
      <c r="L4" s="497"/>
      <c r="M4" s="497"/>
      <c r="N4" s="497"/>
      <c r="O4" s="497"/>
      <c r="P4" s="498"/>
    </row>
    <row r="5" spans="2:16" ht="15">
      <c r="B5" s="499" t="s">
        <v>301</v>
      </c>
      <c r="C5" s="500"/>
      <c r="D5" s="500"/>
      <c r="E5" s="500"/>
      <c r="F5" s="500"/>
      <c r="G5" s="500"/>
      <c r="H5" s="500"/>
      <c r="I5" s="500"/>
      <c r="J5" s="500"/>
      <c r="K5" s="500"/>
      <c r="L5" s="500"/>
      <c r="M5" s="500"/>
      <c r="N5" s="500"/>
      <c r="O5" s="500"/>
      <c r="P5" s="501"/>
    </row>
    <row r="6" spans="2:16" s="12" customFormat="1" ht="84" customHeight="1">
      <c r="B6" s="525" t="s">
        <v>18</v>
      </c>
      <c r="C6" s="526"/>
      <c r="D6" s="185" t="s">
        <v>19</v>
      </c>
      <c r="E6" s="38" t="s">
        <v>360</v>
      </c>
      <c r="F6" s="185" t="s">
        <v>359</v>
      </c>
      <c r="G6" s="185" t="s">
        <v>21</v>
      </c>
      <c r="H6" s="13" t="s">
        <v>284</v>
      </c>
      <c r="I6" s="185" t="s">
        <v>62</v>
      </c>
      <c r="J6" s="185" t="s">
        <v>120</v>
      </c>
      <c r="K6" s="185" t="s">
        <v>22</v>
      </c>
      <c r="L6" s="185" t="s">
        <v>23</v>
      </c>
      <c r="M6" s="185" t="s">
        <v>40</v>
      </c>
      <c r="N6" s="195" t="s">
        <v>24</v>
      </c>
      <c r="O6" s="185" t="s">
        <v>31</v>
      </c>
      <c r="P6" s="187" t="s">
        <v>25</v>
      </c>
    </row>
    <row r="7" spans="1:16" s="8" customFormat="1" ht="29.25" customHeight="1">
      <c r="A7" s="235">
        <v>1</v>
      </c>
      <c r="B7" s="491"/>
      <c r="C7" s="492"/>
      <c r="D7" s="140">
        <f aca="true" t="shared" si="0" ref="D7:D17">IF(LEN(B7)&gt;0,(IF(ISERROR(MATCH(B7,StaticValues_ServiceABBR,0)),"Error",INDEX(StaticValues_ServiceCodes,(MATCH(B7,StaticValues_ServiceABBR,0))))),"")</f>
      </c>
      <c r="E7" s="95"/>
      <c r="F7" s="205"/>
      <c r="G7" s="95"/>
      <c r="H7" s="139"/>
      <c r="I7" s="206"/>
      <c r="J7" s="207"/>
      <c r="K7" s="208"/>
      <c r="L7" s="209">
        <f aca="true" t="shared" si="1" ref="L7:L17">I7*K7</f>
        <v>0</v>
      </c>
      <c r="M7" s="209">
        <f>IF(AND(UPPER($G7)="DHE",$H7=5),(ROUND($L7*StaticValues_EmployerTaxRate,2)),0)</f>
        <v>0</v>
      </c>
      <c r="N7" s="209">
        <f aca="true" t="shared" si="2" ref="N7:N17">L7+M7</f>
        <v>0</v>
      </c>
      <c r="O7" s="210">
        <f>IF(OR(UPPER($E7)="Y",UPPER($E7)="N"),$N7,0)</f>
        <v>0</v>
      </c>
      <c r="P7" s="211"/>
    </row>
    <row r="8" spans="1:16" s="8" customFormat="1" ht="29.25" customHeight="1">
      <c r="A8" s="235">
        <v>2</v>
      </c>
      <c r="B8" s="491"/>
      <c r="C8" s="492"/>
      <c r="D8" s="140">
        <f t="shared" si="0"/>
      </c>
      <c r="E8" s="95"/>
      <c r="F8" s="205"/>
      <c r="G8" s="95"/>
      <c r="H8" s="139"/>
      <c r="I8" s="206"/>
      <c r="J8" s="207"/>
      <c r="K8" s="208"/>
      <c r="L8" s="209">
        <f t="shared" si="1"/>
        <v>0</v>
      </c>
      <c r="M8" s="209">
        <f aca="true" t="shared" si="3" ref="M8:M17">IF(AND(UPPER($G8)="DHE",$H8=5),(ROUND($L8*StaticValues_EmployerTaxRate,2)),0)</f>
        <v>0</v>
      </c>
      <c r="N8" s="209">
        <f t="shared" si="2"/>
        <v>0</v>
      </c>
      <c r="O8" s="210">
        <f aca="true" t="shared" si="4" ref="O8:O17">IF(OR(UPPER($E8)="Y",UPPER($E8)="N"),$N8,0)</f>
        <v>0</v>
      </c>
      <c r="P8" s="211"/>
    </row>
    <row r="9" spans="1:16" s="8" customFormat="1" ht="29.25" customHeight="1">
      <c r="A9" s="235">
        <v>3</v>
      </c>
      <c r="B9" s="491"/>
      <c r="C9" s="492"/>
      <c r="D9" s="140">
        <f t="shared" si="0"/>
      </c>
      <c r="E9" s="95"/>
      <c r="F9" s="205"/>
      <c r="G9" s="95"/>
      <c r="H9" s="139"/>
      <c r="I9" s="206"/>
      <c r="J9" s="207"/>
      <c r="K9" s="208"/>
      <c r="L9" s="209">
        <f t="shared" si="1"/>
        <v>0</v>
      </c>
      <c r="M9" s="209">
        <f t="shared" si="3"/>
        <v>0</v>
      </c>
      <c r="N9" s="209">
        <f t="shared" si="2"/>
        <v>0</v>
      </c>
      <c r="O9" s="210">
        <f t="shared" si="4"/>
        <v>0</v>
      </c>
      <c r="P9" s="211"/>
    </row>
    <row r="10" spans="1:16" s="8" customFormat="1" ht="29.25" customHeight="1">
      <c r="A10" s="235">
        <v>4</v>
      </c>
      <c r="B10" s="491"/>
      <c r="C10" s="492"/>
      <c r="D10" s="140">
        <f t="shared" si="0"/>
      </c>
      <c r="E10" s="95"/>
      <c r="F10" s="205"/>
      <c r="G10" s="95"/>
      <c r="H10" s="139"/>
      <c r="I10" s="206"/>
      <c r="J10" s="207"/>
      <c r="K10" s="208"/>
      <c r="L10" s="209">
        <f t="shared" si="1"/>
        <v>0</v>
      </c>
      <c r="M10" s="209">
        <f t="shared" si="3"/>
        <v>0</v>
      </c>
      <c r="N10" s="209">
        <f t="shared" si="2"/>
        <v>0</v>
      </c>
      <c r="O10" s="210">
        <f t="shared" si="4"/>
        <v>0</v>
      </c>
      <c r="P10" s="211"/>
    </row>
    <row r="11" spans="1:16" s="8" customFormat="1" ht="29.25" customHeight="1">
      <c r="A11" s="235">
        <v>5</v>
      </c>
      <c r="B11" s="491"/>
      <c r="C11" s="492"/>
      <c r="D11" s="140">
        <f t="shared" si="0"/>
      </c>
      <c r="E11" s="95"/>
      <c r="F11" s="205"/>
      <c r="G11" s="95"/>
      <c r="H11" s="139"/>
      <c r="I11" s="206"/>
      <c r="J11" s="207"/>
      <c r="K11" s="208"/>
      <c r="L11" s="209">
        <f t="shared" si="1"/>
        <v>0</v>
      </c>
      <c r="M11" s="209">
        <f t="shared" si="3"/>
        <v>0</v>
      </c>
      <c r="N11" s="209">
        <f t="shared" si="2"/>
        <v>0</v>
      </c>
      <c r="O11" s="210">
        <f t="shared" si="4"/>
        <v>0</v>
      </c>
      <c r="P11" s="211"/>
    </row>
    <row r="12" spans="1:16" s="8" customFormat="1" ht="29.25" customHeight="1">
      <c r="A12" s="235">
        <v>6</v>
      </c>
      <c r="B12" s="491"/>
      <c r="C12" s="492"/>
      <c r="D12" s="140">
        <f t="shared" si="0"/>
      </c>
      <c r="E12" s="95"/>
      <c r="F12" s="205"/>
      <c r="G12" s="95"/>
      <c r="H12" s="139"/>
      <c r="I12" s="206"/>
      <c r="J12" s="207"/>
      <c r="K12" s="208"/>
      <c r="L12" s="209">
        <f t="shared" si="1"/>
        <v>0</v>
      </c>
      <c r="M12" s="209">
        <f t="shared" si="3"/>
        <v>0</v>
      </c>
      <c r="N12" s="209">
        <f t="shared" si="2"/>
        <v>0</v>
      </c>
      <c r="O12" s="210">
        <f t="shared" si="4"/>
        <v>0</v>
      </c>
      <c r="P12" s="211"/>
    </row>
    <row r="13" spans="1:16" s="8" customFormat="1" ht="29.25" customHeight="1">
      <c r="A13" s="235">
        <v>7</v>
      </c>
      <c r="B13" s="491"/>
      <c r="C13" s="492"/>
      <c r="D13" s="140">
        <f t="shared" si="0"/>
      </c>
      <c r="E13" s="95"/>
      <c r="F13" s="205"/>
      <c r="G13" s="95"/>
      <c r="H13" s="139"/>
      <c r="I13" s="206"/>
      <c r="J13" s="207"/>
      <c r="K13" s="208"/>
      <c r="L13" s="209">
        <f t="shared" si="1"/>
        <v>0</v>
      </c>
      <c r="M13" s="209">
        <f t="shared" si="3"/>
        <v>0</v>
      </c>
      <c r="N13" s="209">
        <f t="shared" si="2"/>
        <v>0</v>
      </c>
      <c r="O13" s="210">
        <f t="shared" si="4"/>
        <v>0</v>
      </c>
      <c r="P13" s="211"/>
    </row>
    <row r="14" spans="1:16" s="8" customFormat="1" ht="29.25" customHeight="1">
      <c r="A14" s="235">
        <v>8</v>
      </c>
      <c r="B14" s="491"/>
      <c r="C14" s="492"/>
      <c r="D14" s="140">
        <f t="shared" si="0"/>
      </c>
      <c r="E14" s="95"/>
      <c r="F14" s="205"/>
      <c r="G14" s="95"/>
      <c r="H14" s="139"/>
      <c r="I14" s="206"/>
      <c r="J14" s="207"/>
      <c r="K14" s="208"/>
      <c r="L14" s="209">
        <f t="shared" si="1"/>
        <v>0</v>
      </c>
      <c r="M14" s="209">
        <f t="shared" si="3"/>
        <v>0</v>
      </c>
      <c r="N14" s="209">
        <f t="shared" si="2"/>
        <v>0</v>
      </c>
      <c r="O14" s="210">
        <f t="shared" si="4"/>
        <v>0</v>
      </c>
      <c r="P14" s="211"/>
    </row>
    <row r="15" spans="1:16" s="8" customFormat="1" ht="29.25" customHeight="1">
      <c r="A15" s="235">
        <v>9</v>
      </c>
      <c r="B15" s="491"/>
      <c r="C15" s="492"/>
      <c r="D15" s="140">
        <f t="shared" si="0"/>
      </c>
      <c r="E15" s="95"/>
      <c r="F15" s="205"/>
      <c r="G15" s="95"/>
      <c r="H15" s="139"/>
      <c r="I15" s="206"/>
      <c r="J15" s="207"/>
      <c r="K15" s="208"/>
      <c r="L15" s="209">
        <f t="shared" si="1"/>
        <v>0</v>
      </c>
      <c r="M15" s="209">
        <f t="shared" si="3"/>
        <v>0</v>
      </c>
      <c r="N15" s="209">
        <f t="shared" si="2"/>
        <v>0</v>
      </c>
      <c r="O15" s="210">
        <f t="shared" si="4"/>
        <v>0</v>
      </c>
      <c r="P15" s="211"/>
    </row>
    <row r="16" spans="1:16" s="8" customFormat="1" ht="29.25" customHeight="1">
      <c r="A16" s="235">
        <v>10</v>
      </c>
      <c r="B16" s="491"/>
      <c r="C16" s="492"/>
      <c r="D16" s="140">
        <f t="shared" si="0"/>
      </c>
      <c r="E16" s="95"/>
      <c r="F16" s="205"/>
      <c r="G16" s="95"/>
      <c r="H16" s="139"/>
      <c r="I16" s="206"/>
      <c r="J16" s="207"/>
      <c r="K16" s="208"/>
      <c r="L16" s="209">
        <f t="shared" si="1"/>
        <v>0</v>
      </c>
      <c r="M16" s="209">
        <f t="shared" si="3"/>
        <v>0</v>
      </c>
      <c r="N16" s="209">
        <f t="shared" si="2"/>
        <v>0</v>
      </c>
      <c r="O16" s="210">
        <f t="shared" si="4"/>
        <v>0</v>
      </c>
      <c r="P16" s="211"/>
    </row>
    <row r="17" spans="1:16" s="8" customFormat="1" ht="29.25" customHeight="1" thickBot="1">
      <c r="A17" s="233">
        <v>11</v>
      </c>
      <c r="B17" s="491"/>
      <c r="C17" s="492"/>
      <c r="D17" s="140">
        <f t="shared" si="0"/>
      </c>
      <c r="E17" s="95"/>
      <c r="F17" s="205"/>
      <c r="G17" s="95"/>
      <c r="H17" s="139"/>
      <c r="I17" s="206"/>
      <c r="J17" s="207"/>
      <c r="K17" s="208"/>
      <c r="L17" s="209">
        <f t="shared" si="1"/>
        <v>0</v>
      </c>
      <c r="M17" s="209">
        <f t="shared" si="3"/>
        <v>0</v>
      </c>
      <c r="N17" s="209">
        <f t="shared" si="2"/>
        <v>0</v>
      </c>
      <c r="O17" s="210">
        <f t="shared" si="4"/>
        <v>0</v>
      </c>
      <c r="P17" s="211"/>
    </row>
    <row r="18" spans="2:16" ht="25.5" customHeight="1" thickBot="1">
      <c r="B18" s="508" t="s">
        <v>121</v>
      </c>
      <c r="C18" s="509"/>
      <c r="D18" s="509"/>
      <c r="E18" s="509"/>
      <c r="F18" s="509"/>
      <c r="G18" s="509"/>
      <c r="H18" s="509"/>
      <c r="I18" s="509"/>
      <c r="J18" s="509"/>
      <c r="K18" s="509"/>
      <c r="L18" s="509"/>
      <c r="M18" s="506" t="s">
        <v>350</v>
      </c>
      <c r="N18" s="507"/>
      <c r="O18" s="144">
        <f>SUM(O7:O17)</f>
        <v>0</v>
      </c>
      <c r="P18" s="145">
        <f>SUM(P7:P17)</f>
        <v>0</v>
      </c>
    </row>
    <row r="19" spans="2:18" s="15" customFormat="1" ht="23.25" customHeight="1" thickBot="1">
      <c r="B19" s="522" t="s">
        <v>361</v>
      </c>
      <c r="C19" s="523"/>
      <c r="D19" s="523"/>
      <c r="E19" s="523"/>
      <c r="F19" s="523"/>
      <c r="G19" s="523"/>
      <c r="H19" s="523"/>
      <c r="I19" s="523"/>
      <c r="J19" s="523"/>
      <c r="K19" s="523"/>
      <c r="L19" s="523"/>
      <c r="M19" s="523"/>
      <c r="N19" s="523"/>
      <c r="O19" s="523"/>
      <c r="P19" s="524"/>
      <c r="R19" s="175" t="s">
        <v>344</v>
      </c>
    </row>
    <row r="20" spans="2:16" s="9" customFormat="1" ht="27" customHeight="1">
      <c r="B20" s="529" t="s">
        <v>18</v>
      </c>
      <c r="C20" s="528"/>
      <c r="D20" s="27" t="s">
        <v>19</v>
      </c>
      <c r="E20" s="527" t="s">
        <v>20</v>
      </c>
      <c r="F20" s="528"/>
      <c r="G20" s="518" t="s">
        <v>28</v>
      </c>
      <c r="H20" s="519"/>
      <c r="I20" s="519"/>
      <c r="J20" s="519"/>
      <c r="K20" s="520"/>
      <c r="L20" s="27" t="s">
        <v>62</v>
      </c>
      <c r="M20" s="191" t="s">
        <v>27</v>
      </c>
      <c r="N20" s="191" t="s">
        <v>22</v>
      </c>
      <c r="O20" s="192" t="s">
        <v>24</v>
      </c>
      <c r="P20" s="193"/>
    </row>
    <row r="21" spans="1:16" ht="29.25" customHeight="1">
      <c r="A21" s="234">
        <v>1</v>
      </c>
      <c r="B21" s="491"/>
      <c r="C21" s="492"/>
      <c r="D21" s="147">
        <f>IF(LEN(B21)&gt;0,(IF(ISERROR(MATCH(B21,StaticValues_ServiceABBR_Supplies,0)),"Error",INDEX(StaticValues_ServiceCodes_Supplies,(MATCH(B21,StaticValues_ServiceABBR_Supplies,0))))),"")</f>
      </c>
      <c r="E21" s="510"/>
      <c r="F21" s="511"/>
      <c r="G21" s="512"/>
      <c r="H21" s="513"/>
      <c r="I21" s="513"/>
      <c r="J21" s="513"/>
      <c r="K21" s="514"/>
      <c r="L21" s="294"/>
      <c r="M21" s="150"/>
      <c r="N21" s="295"/>
      <c r="O21" s="151">
        <f>L21*N21</f>
        <v>0</v>
      </c>
      <c r="P21" s="16"/>
    </row>
    <row r="22" spans="1:16" ht="29.25" customHeight="1">
      <c r="A22" s="234">
        <v>2</v>
      </c>
      <c r="B22" s="491"/>
      <c r="C22" s="492"/>
      <c r="D22" s="147">
        <f>IF(LEN(B22)&gt;0,(IF(ISERROR(MATCH(B22,StaticValues_ServiceABBR_Supplies,0)),"Error",INDEX(StaticValues_ServiceCodes_Supplies,(MATCH(B22,StaticValues_ServiceABBR_Supplies,0))))),"")</f>
      </c>
      <c r="E22" s="510"/>
      <c r="F22" s="511"/>
      <c r="G22" s="512"/>
      <c r="H22" s="513"/>
      <c r="I22" s="513"/>
      <c r="J22" s="513"/>
      <c r="K22" s="514"/>
      <c r="L22" s="294"/>
      <c r="M22" s="150"/>
      <c r="N22" s="295"/>
      <c r="O22" s="151">
        <f>L22*N22</f>
        <v>0</v>
      </c>
      <c r="P22" s="16"/>
    </row>
    <row r="23" spans="1:16" ht="29.25" customHeight="1">
      <c r="A23" s="234">
        <v>3</v>
      </c>
      <c r="B23" s="491"/>
      <c r="C23" s="492"/>
      <c r="D23" s="147">
        <f>IF(LEN(B23)&gt;0,(IF(ISERROR(MATCH(B23,StaticValues_ServiceABBR_Supplies,0)),"Error",INDEX(StaticValues_ServiceCodes_Supplies,(MATCH(B23,StaticValues_ServiceABBR_Supplies,0))))),"")</f>
      </c>
      <c r="E23" s="510"/>
      <c r="F23" s="511"/>
      <c r="G23" s="512"/>
      <c r="H23" s="513"/>
      <c r="I23" s="513"/>
      <c r="J23" s="513"/>
      <c r="K23" s="514"/>
      <c r="L23" s="294"/>
      <c r="M23" s="150"/>
      <c r="N23" s="295"/>
      <c r="O23" s="151">
        <f>L23*N23</f>
        <v>0</v>
      </c>
      <c r="P23" s="16"/>
    </row>
    <row r="24" spans="1:16" ht="29.25" customHeight="1">
      <c r="A24" s="234">
        <v>4</v>
      </c>
      <c r="B24" s="491"/>
      <c r="C24" s="492"/>
      <c r="D24" s="147">
        <f>IF(LEN(B24)&gt;0,(IF(ISERROR(MATCH(B24,StaticValues_ServiceABBR_Supplies,0)),"Error",INDEX(StaticValues_ServiceCodes_Supplies,(MATCH(B24,StaticValues_ServiceABBR_Supplies,0))))),"")</f>
      </c>
      <c r="E24" s="510"/>
      <c r="F24" s="511"/>
      <c r="G24" s="512"/>
      <c r="H24" s="513"/>
      <c r="I24" s="513"/>
      <c r="J24" s="513"/>
      <c r="K24" s="514"/>
      <c r="L24" s="294"/>
      <c r="M24" s="150"/>
      <c r="N24" s="295"/>
      <c r="O24" s="151">
        <f>L24*N24</f>
        <v>0</v>
      </c>
      <c r="P24" s="17"/>
    </row>
    <row r="25" spans="1:16" ht="29.25" customHeight="1" thickBot="1">
      <c r="A25" s="234">
        <v>5</v>
      </c>
      <c r="B25" s="491"/>
      <c r="C25" s="492"/>
      <c r="D25" s="147">
        <f>IF(LEN(B25)&gt;0,(IF(ISERROR(MATCH(B25,StaticValues_ServiceABBR_Supplies,0)),"Error",INDEX(StaticValues_ServiceCodes_Supplies,(MATCH(B25,StaticValues_ServiceABBR_Supplies,0))))),"")</f>
      </c>
      <c r="E25" s="510"/>
      <c r="F25" s="511"/>
      <c r="G25" s="512"/>
      <c r="H25" s="513"/>
      <c r="I25" s="513"/>
      <c r="J25" s="513"/>
      <c r="K25" s="514"/>
      <c r="L25" s="294"/>
      <c r="M25" s="150"/>
      <c r="N25" s="295"/>
      <c r="O25" s="151">
        <f>L25*N25</f>
        <v>0</v>
      </c>
      <c r="P25" s="17"/>
    </row>
    <row r="26" spans="1:16" ht="25.5" customHeight="1" thickBot="1">
      <c r="A26" s="234"/>
      <c r="B26" s="504"/>
      <c r="C26" s="505"/>
      <c r="D26" s="505"/>
      <c r="E26" s="505"/>
      <c r="F26" s="505"/>
      <c r="G26" s="90"/>
      <c r="H26" s="78"/>
      <c r="I26" s="91"/>
      <c r="J26" s="79"/>
      <c r="K26" s="118"/>
      <c r="L26" s="80"/>
      <c r="M26" s="515" t="s">
        <v>351</v>
      </c>
      <c r="N26" s="516"/>
      <c r="O26" s="152">
        <f>SUM(O21:O25)</f>
        <v>0</v>
      </c>
      <c r="P26" s="18"/>
    </row>
    <row r="27" spans="2:16" ht="20.25" customHeight="1" thickBot="1">
      <c r="B27" s="502" t="s">
        <v>352</v>
      </c>
      <c r="C27" s="503"/>
      <c r="D27" s="503"/>
      <c r="E27" s="503"/>
      <c r="F27" s="503"/>
      <c r="G27" s="503"/>
      <c r="H27" s="503"/>
      <c r="I27" s="503"/>
      <c r="J27" s="503"/>
      <c r="K27" s="503"/>
      <c r="L27" s="517" t="s">
        <v>345</v>
      </c>
      <c r="M27" s="503"/>
      <c r="N27" s="259"/>
      <c r="O27" s="119"/>
      <c r="P27" s="19"/>
    </row>
    <row r="28" spans="2:16" ht="12.75">
      <c r="B28" s="530" t="s">
        <v>357</v>
      </c>
      <c r="C28" s="531"/>
      <c r="D28" s="531"/>
      <c r="E28" s="531"/>
      <c r="F28" s="531"/>
      <c r="G28" s="531"/>
      <c r="H28" s="531"/>
      <c r="I28" s="531"/>
      <c r="J28" s="531"/>
      <c r="K28" s="531"/>
      <c r="L28" s="531"/>
      <c r="M28" s="531"/>
      <c r="N28" s="531"/>
      <c r="O28" s="531"/>
      <c r="P28" s="531"/>
    </row>
    <row r="34" spans="7:15" ht="12.75">
      <c r="G34" s="521"/>
      <c r="H34" s="521"/>
      <c r="I34" s="521"/>
      <c r="J34" s="521"/>
      <c r="K34" s="521"/>
      <c r="L34" s="521"/>
      <c r="M34" s="521"/>
      <c r="N34" s="521"/>
      <c r="O34" s="521"/>
    </row>
    <row r="54" spans="3:11" ht="15.75">
      <c r="C54" s="22"/>
      <c r="D54" s="22"/>
      <c r="E54" s="86"/>
      <c r="F54" s="87"/>
      <c r="G54" s="87"/>
      <c r="H54" s="87"/>
      <c r="I54" s="87"/>
      <c r="J54" s="87"/>
      <c r="K54" s="87"/>
    </row>
    <row r="55" spans="3:11" ht="12.75">
      <c r="C55" s="22"/>
      <c r="D55" s="22"/>
      <c r="E55" s="22"/>
      <c r="F55" s="22"/>
      <c r="G55" s="22"/>
      <c r="H55" s="22"/>
      <c r="I55" s="22"/>
      <c r="J55" s="22"/>
      <c r="K55" s="22"/>
    </row>
    <row r="56" spans="3:11" ht="12.75">
      <c r="C56" s="22"/>
      <c r="D56" s="22"/>
      <c r="E56" s="22"/>
      <c r="F56" s="22"/>
      <c r="G56" s="22"/>
      <c r="H56" s="22"/>
      <c r="I56" s="22"/>
      <c r="J56" s="22"/>
      <c r="K56" s="22"/>
    </row>
  </sheetData>
  <sheetProtection password="E914" sheet="1"/>
  <mergeCells count="46">
    <mergeCell ref="G34:O34"/>
    <mergeCell ref="B19:P19"/>
    <mergeCell ref="B10:C10"/>
    <mergeCell ref="B6:C6"/>
    <mergeCell ref="E20:F20"/>
    <mergeCell ref="B20:C20"/>
    <mergeCell ref="B11:C11"/>
    <mergeCell ref="B28:P28"/>
    <mergeCell ref="B25:C25"/>
    <mergeCell ref="E21:F21"/>
    <mergeCell ref="E22:F22"/>
    <mergeCell ref="E23:F23"/>
    <mergeCell ref="E25:F25"/>
    <mergeCell ref="M26:N26"/>
    <mergeCell ref="L27:M27"/>
    <mergeCell ref="G20:K20"/>
    <mergeCell ref="G21:K21"/>
    <mergeCell ref="G22:K22"/>
    <mergeCell ref="G23:K23"/>
    <mergeCell ref="G25:K25"/>
    <mergeCell ref="B27:K27"/>
    <mergeCell ref="B21:C21"/>
    <mergeCell ref="B22:C22"/>
    <mergeCell ref="B23:C23"/>
    <mergeCell ref="B26:F26"/>
    <mergeCell ref="M18:N18"/>
    <mergeCell ref="B18:L18"/>
    <mergeCell ref="B24:C24"/>
    <mergeCell ref="E24:F24"/>
    <mergeCell ref="G24:K24"/>
    <mergeCell ref="B7:C7"/>
    <mergeCell ref="B8:C8"/>
    <mergeCell ref="B9:C9"/>
    <mergeCell ref="B14:C14"/>
    <mergeCell ref="B12:C12"/>
    <mergeCell ref="B13:C13"/>
    <mergeCell ref="B16:C16"/>
    <mergeCell ref="B17:C17"/>
    <mergeCell ref="O1:P1"/>
    <mergeCell ref="F1:G1"/>
    <mergeCell ref="K1:L1"/>
    <mergeCell ref="H1:J1"/>
    <mergeCell ref="B3:P3"/>
    <mergeCell ref="B4:P4"/>
    <mergeCell ref="B5:P5"/>
    <mergeCell ref="B15:C15"/>
  </mergeCells>
  <dataValidations count="12">
    <dataValidation type="list" showInputMessage="1" showErrorMessage="1" error="Please select a value from the drop-down list." sqref="J7:J17">
      <formula1>IF(UPPER($G7)="DHE",IF($D7=95,StaticValues_UnitType_DHE_ServiceCode95,StaticValues_UnitType_DHE_ServiceCodeNot95),StaticValues_UnitType)</formula1>
    </dataValidation>
    <dataValidation type="list" showInputMessage="1" showErrorMessage="1" sqref="E8">
      <formula1>IF(E7="Y",StaticValues_CriticalServiceTypes_EBU,StaticValues_CriticalServiceTypes_All)</formula1>
    </dataValidation>
    <dataValidation type="list" showInputMessage="1" showErrorMessage="1" sqref="E9:E15">
      <formula1>IF(OR(E7="Y",E8="y"),StaticValues_CriticalServiceTypes_EBU,StaticValues_CriticalServiceTypes_All)</formula1>
    </dataValidation>
    <dataValidation type="list" showInputMessage="1" showErrorMessage="1" sqref="E16">
      <formula1>IF(OR(E14="Y",E15="y"),StaticValues_CriticalServiceTypes_EBU,StaticValues_CriticalServiceTypes_NonCritical)</formula1>
    </dataValidation>
    <dataValidation type="list" showInputMessage="1" showErrorMessage="1" error="Please select a value from the drop-down list." sqref="G7:G17">
      <formula1>StaticValues_ProviderType</formula1>
    </dataValidation>
    <dataValidation type="list" allowBlank="1" showInputMessage="1" showErrorMessage="1" sqref="O27">
      <formula1>"X,x"</formula1>
    </dataValidation>
    <dataValidation type="list" showInputMessage="1" showErrorMessage="1" sqref="E7">
      <formula1>StaticValues_CriticalServiceTypes_NonEBU</formula1>
    </dataValidation>
    <dataValidation type="list" showInputMessage="1" showErrorMessage="1" sqref="E17">
      <formula1>StaticValues_CriticalServiceTypes_NonCritical</formula1>
    </dataValidation>
    <dataValidation type="list" showInputMessage="1" showErrorMessage="1" sqref="B7:C17">
      <formula1>StaticValues_ServiceABBR</formula1>
    </dataValidation>
    <dataValidation type="list" showInputMessage="1" showErrorMessage="1" sqref="B21:B25 C21:C23 C25">
      <formula1>StaticValues_ServiceABBR_Supplies</formula1>
    </dataValidation>
    <dataValidation type="list" showInputMessage="1" showErrorMessage="1" error="Please select a value from the drop-down list." sqref="H7:H17">
      <formula1>'Static Values'!$C$9:$C$13</formula1>
    </dataValidation>
    <dataValidation type="list" allowBlank="1" showInputMessage="1" showErrorMessage="1" sqref="D21:D25">
      <formula1>'Static Values'!$C$20:$C$21</formula1>
    </dataValidation>
  </dataValidations>
  <printOptions horizontalCentered="1"/>
  <pageMargins left="0.5" right="0.5" top="0.25" bottom="0.5" header="0.15" footer="0.2"/>
  <pageSetup horizontalDpi="600" verticalDpi="600" orientation="landscape" scale="70" r:id="rId3"/>
  <headerFooter alignWithMargins="0">
    <oddFooter>&amp;C&amp;12Page _____ of _____</oddFooter>
  </headerFooter>
  <legacyDrawing r:id="rId2"/>
</worksheet>
</file>

<file path=xl/worksheets/sheet7.xml><?xml version="1.0" encoding="utf-8"?>
<worksheet xmlns="http://schemas.openxmlformats.org/spreadsheetml/2006/main" xmlns:r="http://schemas.openxmlformats.org/officeDocument/2006/relationships">
  <sheetPr codeName="Sheet6"/>
  <dimension ref="A1:P56"/>
  <sheetViews>
    <sheetView showGridLines="0" view="pageLayout" zoomScale="80" zoomScaleNormal="60" zoomScalePageLayoutView="80" workbookViewId="0" topLeftCell="A1">
      <selection activeCell="D8" sqref="D8"/>
    </sheetView>
  </sheetViews>
  <sheetFormatPr defaultColWidth="9.00390625" defaultRowHeight="12.75"/>
  <cols>
    <col min="1" max="1" width="4.140625" style="0" customWidth="1"/>
    <col min="2" max="2" width="5.140625" style="0" customWidth="1"/>
    <col min="3" max="3" width="5.8515625" style="0" customWidth="1"/>
    <col min="4" max="4" width="7.140625" style="0" customWidth="1"/>
    <col min="5" max="5" width="8.8515625" style="0" customWidth="1"/>
    <col min="6" max="6" width="35.28125" style="0" customWidth="1"/>
    <col min="7" max="7" width="9.7109375" style="0" customWidth="1"/>
    <col min="8" max="8" width="8.00390625" style="0" customWidth="1"/>
    <col min="9" max="9" width="6.28125" style="0" customWidth="1"/>
    <col min="10" max="10" width="7.421875" style="0" customWidth="1"/>
    <col min="11" max="11" width="10.421875" style="0" customWidth="1"/>
    <col min="12" max="12" width="15.28125" style="0" customWidth="1"/>
    <col min="13" max="13" width="14.28125" style="0" customWidth="1"/>
    <col min="14" max="14" width="15.421875" style="0" customWidth="1"/>
    <col min="15" max="15" width="17.421875" style="0" customWidth="1"/>
    <col min="16" max="16" width="12.8515625" style="0" customWidth="1"/>
  </cols>
  <sheetData>
    <row r="1" spans="6:16" ht="18" customHeight="1">
      <c r="F1" s="494" t="s">
        <v>276</v>
      </c>
      <c r="G1" s="494"/>
      <c r="H1" s="547">
        <f>IF('Page 1'!B6&gt;"",'Page 1'!B6,"")</f>
      </c>
      <c r="I1" s="547"/>
      <c r="J1" s="547"/>
      <c r="K1" s="547">
        <f>IF('Page 1'!L6&gt;"",'Page 1'!L6,"")</f>
      </c>
      <c r="L1" s="547"/>
      <c r="N1" s="39" t="s">
        <v>84</v>
      </c>
      <c r="O1" s="548">
        <f>IF(ISNUMBER('Page 1'!K2),'Page 1'!K2,"")</f>
      </c>
      <c r="P1" s="548"/>
    </row>
    <row r="2" ht="5.25" customHeight="1" thickBot="1"/>
    <row r="3" spans="2:16" ht="24" customHeight="1" thickBot="1">
      <c r="B3" s="479" t="str">
        <f>'Page 1'!B1</f>
        <v>CONSUMER-DIRECTED CARE PLUS Purchasing Plan  (Version 3.0-C)</v>
      </c>
      <c r="C3" s="495"/>
      <c r="D3" s="495"/>
      <c r="E3" s="495"/>
      <c r="F3" s="495"/>
      <c r="G3" s="495"/>
      <c r="H3" s="495"/>
      <c r="I3" s="495"/>
      <c r="J3" s="495"/>
      <c r="K3" s="495"/>
      <c r="L3" s="495"/>
      <c r="M3" s="495"/>
      <c r="N3" s="495"/>
      <c r="O3" s="495"/>
      <c r="P3" s="496"/>
    </row>
    <row r="4" spans="2:16" ht="25.5" customHeight="1">
      <c r="B4" s="484" t="s">
        <v>362</v>
      </c>
      <c r="C4" s="497"/>
      <c r="D4" s="497"/>
      <c r="E4" s="497"/>
      <c r="F4" s="497"/>
      <c r="G4" s="497"/>
      <c r="H4" s="497"/>
      <c r="I4" s="497"/>
      <c r="J4" s="497"/>
      <c r="K4" s="497"/>
      <c r="L4" s="497"/>
      <c r="M4" s="497"/>
      <c r="N4" s="497"/>
      <c r="O4" s="497"/>
      <c r="P4" s="498"/>
    </row>
    <row r="5" spans="2:16" ht="14.25" customHeight="1">
      <c r="B5" s="499" t="s">
        <v>301</v>
      </c>
      <c r="C5" s="500"/>
      <c r="D5" s="500"/>
      <c r="E5" s="500"/>
      <c r="F5" s="500"/>
      <c r="G5" s="500"/>
      <c r="H5" s="500"/>
      <c r="I5" s="500"/>
      <c r="J5" s="500"/>
      <c r="K5" s="500"/>
      <c r="L5" s="500"/>
      <c r="M5" s="500"/>
      <c r="N5" s="500"/>
      <c r="O5" s="500"/>
      <c r="P5" s="501"/>
    </row>
    <row r="6" spans="2:16" s="12" customFormat="1" ht="78.75" customHeight="1">
      <c r="B6" s="525" t="s">
        <v>18</v>
      </c>
      <c r="C6" s="526"/>
      <c r="D6" s="185" t="s">
        <v>19</v>
      </c>
      <c r="E6" s="38" t="s">
        <v>360</v>
      </c>
      <c r="F6" s="185" t="s">
        <v>359</v>
      </c>
      <c r="G6" s="185" t="s">
        <v>21</v>
      </c>
      <c r="H6" s="13" t="s">
        <v>284</v>
      </c>
      <c r="I6" s="185" t="s">
        <v>62</v>
      </c>
      <c r="J6" s="185" t="s">
        <v>120</v>
      </c>
      <c r="K6" s="185" t="s">
        <v>22</v>
      </c>
      <c r="L6" s="185" t="s">
        <v>23</v>
      </c>
      <c r="M6" s="185" t="s">
        <v>40</v>
      </c>
      <c r="N6" s="195" t="s">
        <v>24</v>
      </c>
      <c r="O6" s="185" t="s">
        <v>31</v>
      </c>
      <c r="P6" s="187" t="s">
        <v>25</v>
      </c>
    </row>
    <row r="7" spans="1:16" s="8" customFormat="1" ht="27.75" customHeight="1">
      <c r="A7" s="235">
        <v>1</v>
      </c>
      <c r="B7" s="491"/>
      <c r="C7" s="492"/>
      <c r="D7" s="140">
        <f aca="true" t="shared" si="0" ref="D7:D17">IF(LEN(B7)&gt;0,(IF(ISERROR(MATCH(B7,StaticValues_ServiceABBR,0)),"Error",INDEX(StaticValues_ServiceCodes,(MATCH(B7,StaticValues_ServiceABBR,0))))),"")</f>
      </c>
      <c r="E7" s="95"/>
      <c r="F7" s="205"/>
      <c r="G7" s="95"/>
      <c r="H7" s="139"/>
      <c r="I7" s="206"/>
      <c r="J7" s="207"/>
      <c r="K7" s="208"/>
      <c r="L7" s="209">
        <f aca="true" t="shared" si="1" ref="L7:L17">I7*K7</f>
        <v>0</v>
      </c>
      <c r="M7" s="209">
        <f aca="true" t="shared" si="2" ref="M7:M17">IF(AND(UPPER($G7)="DHE",$H7=5),(ROUND($L7*StaticValues_EmployerTaxRate,2)),0)</f>
        <v>0</v>
      </c>
      <c r="N7" s="209">
        <f aca="true" t="shared" si="3" ref="N7:N17">L7+M7</f>
        <v>0</v>
      </c>
      <c r="O7" s="210">
        <f aca="true" t="shared" si="4" ref="O7:O17">IF(OR(UPPER($E7)="Y",UPPER($E7)="N"),$N7,0)</f>
        <v>0</v>
      </c>
      <c r="P7" s="212"/>
    </row>
    <row r="8" spans="1:16" s="8" customFormat="1" ht="27.75" customHeight="1">
      <c r="A8" s="235">
        <v>2</v>
      </c>
      <c r="B8" s="491"/>
      <c r="C8" s="492"/>
      <c r="D8" s="140">
        <f t="shared" si="0"/>
      </c>
      <c r="E8" s="95"/>
      <c r="F8" s="205"/>
      <c r="G8" s="95"/>
      <c r="H8" s="139"/>
      <c r="I8" s="206"/>
      <c r="J8" s="207"/>
      <c r="K8" s="208"/>
      <c r="L8" s="209">
        <f t="shared" si="1"/>
        <v>0</v>
      </c>
      <c r="M8" s="209">
        <f t="shared" si="2"/>
        <v>0</v>
      </c>
      <c r="N8" s="209">
        <f t="shared" si="3"/>
        <v>0</v>
      </c>
      <c r="O8" s="210">
        <f t="shared" si="4"/>
        <v>0</v>
      </c>
      <c r="P8" s="212"/>
    </row>
    <row r="9" spans="1:16" s="8" customFormat="1" ht="27.75" customHeight="1">
      <c r="A9" s="235">
        <v>3</v>
      </c>
      <c r="B9" s="491"/>
      <c r="C9" s="492"/>
      <c r="D9" s="140">
        <f t="shared" si="0"/>
      </c>
      <c r="E9" s="95"/>
      <c r="F9" s="205"/>
      <c r="G9" s="95"/>
      <c r="H9" s="139"/>
      <c r="I9" s="206"/>
      <c r="J9" s="207"/>
      <c r="K9" s="208"/>
      <c r="L9" s="209">
        <f t="shared" si="1"/>
        <v>0</v>
      </c>
      <c r="M9" s="209">
        <f t="shared" si="2"/>
        <v>0</v>
      </c>
      <c r="N9" s="209">
        <f t="shared" si="3"/>
        <v>0</v>
      </c>
      <c r="O9" s="210">
        <f t="shared" si="4"/>
        <v>0</v>
      </c>
      <c r="P9" s="212"/>
    </row>
    <row r="10" spans="1:16" s="8" customFormat="1" ht="27.75" customHeight="1">
      <c r="A10" s="235">
        <v>4</v>
      </c>
      <c r="B10" s="491"/>
      <c r="C10" s="492"/>
      <c r="D10" s="140">
        <f t="shared" si="0"/>
      </c>
      <c r="E10" s="95"/>
      <c r="F10" s="205"/>
      <c r="G10" s="95"/>
      <c r="H10" s="139"/>
      <c r="I10" s="206"/>
      <c r="J10" s="207"/>
      <c r="K10" s="208"/>
      <c r="L10" s="209">
        <f t="shared" si="1"/>
        <v>0</v>
      </c>
      <c r="M10" s="209">
        <f t="shared" si="2"/>
        <v>0</v>
      </c>
      <c r="N10" s="209">
        <f t="shared" si="3"/>
        <v>0</v>
      </c>
      <c r="O10" s="210">
        <f t="shared" si="4"/>
        <v>0</v>
      </c>
      <c r="P10" s="212"/>
    </row>
    <row r="11" spans="1:16" s="8" customFormat="1" ht="27.75" customHeight="1">
      <c r="A11" s="235">
        <v>5</v>
      </c>
      <c r="B11" s="491"/>
      <c r="C11" s="492"/>
      <c r="D11" s="140">
        <f t="shared" si="0"/>
      </c>
      <c r="E11" s="95"/>
      <c r="F11" s="205"/>
      <c r="G11" s="95"/>
      <c r="H11" s="139"/>
      <c r="I11" s="206"/>
      <c r="J11" s="207"/>
      <c r="K11" s="213"/>
      <c r="L11" s="209">
        <f t="shared" si="1"/>
        <v>0</v>
      </c>
      <c r="M11" s="209">
        <f t="shared" si="2"/>
        <v>0</v>
      </c>
      <c r="N11" s="209">
        <f t="shared" si="3"/>
        <v>0</v>
      </c>
      <c r="O11" s="210">
        <f t="shared" si="4"/>
        <v>0</v>
      </c>
      <c r="P11" s="212"/>
    </row>
    <row r="12" spans="1:16" s="8" customFormat="1" ht="27.75" customHeight="1">
      <c r="A12" s="235">
        <v>6</v>
      </c>
      <c r="B12" s="491"/>
      <c r="C12" s="492"/>
      <c r="D12" s="140">
        <f t="shared" si="0"/>
      </c>
      <c r="E12" s="95"/>
      <c r="F12" s="205"/>
      <c r="G12" s="95"/>
      <c r="H12" s="139"/>
      <c r="I12" s="206"/>
      <c r="J12" s="207"/>
      <c r="K12" s="213"/>
      <c r="L12" s="209">
        <f t="shared" si="1"/>
        <v>0</v>
      </c>
      <c r="M12" s="209">
        <f t="shared" si="2"/>
        <v>0</v>
      </c>
      <c r="N12" s="209">
        <f t="shared" si="3"/>
        <v>0</v>
      </c>
      <c r="O12" s="210">
        <f t="shared" si="4"/>
        <v>0</v>
      </c>
      <c r="P12" s="212"/>
    </row>
    <row r="13" spans="1:16" s="8" customFormat="1" ht="27.75" customHeight="1">
      <c r="A13" s="235">
        <v>7</v>
      </c>
      <c r="B13" s="491"/>
      <c r="C13" s="492"/>
      <c r="D13" s="140">
        <f t="shared" si="0"/>
      </c>
      <c r="E13" s="95"/>
      <c r="F13" s="205"/>
      <c r="G13" s="95"/>
      <c r="H13" s="139"/>
      <c r="I13" s="206"/>
      <c r="J13" s="207"/>
      <c r="K13" s="213"/>
      <c r="L13" s="209">
        <f t="shared" si="1"/>
        <v>0</v>
      </c>
      <c r="M13" s="209">
        <f t="shared" si="2"/>
        <v>0</v>
      </c>
      <c r="N13" s="209">
        <f t="shared" si="3"/>
        <v>0</v>
      </c>
      <c r="O13" s="210">
        <f t="shared" si="4"/>
        <v>0</v>
      </c>
      <c r="P13" s="212"/>
    </row>
    <row r="14" spans="1:16" s="8" customFormat="1" ht="27.75" customHeight="1">
      <c r="A14" s="235">
        <v>8</v>
      </c>
      <c r="B14" s="491"/>
      <c r="C14" s="492"/>
      <c r="D14" s="140">
        <f t="shared" si="0"/>
      </c>
      <c r="E14" s="95"/>
      <c r="F14" s="205"/>
      <c r="G14" s="95"/>
      <c r="H14" s="139"/>
      <c r="I14" s="206"/>
      <c r="J14" s="207"/>
      <c r="K14" s="213"/>
      <c r="L14" s="209">
        <f t="shared" si="1"/>
        <v>0</v>
      </c>
      <c r="M14" s="209">
        <f t="shared" si="2"/>
        <v>0</v>
      </c>
      <c r="N14" s="209">
        <f t="shared" si="3"/>
        <v>0</v>
      </c>
      <c r="O14" s="210">
        <f t="shared" si="4"/>
        <v>0</v>
      </c>
      <c r="P14" s="212"/>
    </row>
    <row r="15" spans="1:16" s="8" customFormat="1" ht="27.75" customHeight="1">
      <c r="A15" s="235">
        <v>9</v>
      </c>
      <c r="B15" s="491"/>
      <c r="C15" s="492"/>
      <c r="D15" s="140">
        <f t="shared" si="0"/>
      </c>
      <c r="E15" s="95"/>
      <c r="F15" s="205"/>
      <c r="G15" s="95"/>
      <c r="H15" s="139"/>
      <c r="I15" s="206"/>
      <c r="J15" s="207"/>
      <c r="K15" s="213"/>
      <c r="L15" s="209">
        <f t="shared" si="1"/>
        <v>0</v>
      </c>
      <c r="M15" s="209">
        <f t="shared" si="2"/>
        <v>0</v>
      </c>
      <c r="N15" s="209">
        <f t="shared" si="3"/>
        <v>0</v>
      </c>
      <c r="O15" s="210">
        <f t="shared" si="4"/>
        <v>0</v>
      </c>
      <c r="P15" s="212"/>
    </row>
    <row r="16" spans="1:16" s="8" customFormat="1" ht="27.75" customHeight="1">
      <c r="A16" s="235">
        <v>10</v>
      </c>
      <c r="B16" s="491"/>
      <c r="C16" s="492"/>
      <c r="D16" s="140">
        <f t="shared" si="0"/>
      </c>
      <c r="E16" s="95"/>
      <c r="F16" s="205"/>
      <c r="G16" s="95"/>
      <c r="H16" s="139"/>
      <c r="I16" s="206"/>
      <c r="J16" s="207"/>
      <c r="K16" s="213"/>
      <c r="L16" s="209">
        <f t="shared" si="1"/>
        <v>0</v>
      </c>
      <c r="M16" s="209">
        <f t="shared" si="2"/>
        <v>0</v>
      </c>
      <c r="N16" s="209">
        <f t="shared" si="3"/>
        <v>0</v>
      </c>
      <c r="O16" s="210">
        <f t="shared" si="4"/>
        <v>0</v>
      </c>
      <c r="P16" s="212"/>
    </row>
    <row r="17" spans="1:16" s="8" customFormat="1" ht="27.75" customHeight="1" thickBot="1">
      <c r="A17" s="233">
        <v>11</v>
      </c>
      <c r="B17" s="491"/>
      <c r="C17" s="492"/>
      <c r="D17" s="140">
        <f t="shared" si="0"/>
      </c>
      <c r="E17" s="95"/>
      <c r="F17" s="205"/>
      <c r="G17" s="95"/>
      <c r="H17" s="139"/>
      <c r="I17" s="206"/>
      <c r="J17" s="207"/>
      <c r="K17" s="213"/>
      <c r="L17" s="209">
        <f t="shared" si="1"/>
        <v>0</v>
      </c>
      <c r="M17" s="209">
        <f t="shared" si="2"/>
        <v>0</v>
      </c>
      <c r="N17" s="209">
        <f t="shared" si="3"/>
        <v>0</v>
      </c>
      <c r="O17" s="210">
        <f t="shared" si="4"/>
        <v>0</v>
      </c>
      <c r="P17" s="212"/>
    </row>
    <row r="18" spans="2:16" ht="22.5" customHeight="1" thickBot="1">
      <c r="B18" s="508" t="s">
        <v>121</v>
      </c>
      <c r="C18" s="509"/>
      <c r="D18" s="509"/>
      <c r="E18" s="509"/>
      <c r="F18" s="509"/>
      <c r="G18" s="509"/>
      <c r="H18" s="509"/>
      <c r="I18" s="509"/>
      <c r="J18" s="509"/>
      <c r="K18" s="509"/>
      <c r="L18" s="509"/>
      <c r="M18" s="506" t="s">
        <v>346</v>
      </c>
      <c r="N18" s="545"/>
      <c r="O18" s="196">
        <f>SUM(O7:O17)</f>
        <v>0</v>
      </c>
      <c r="P18" s="196">
        <f>SUM(P7:P17)</f>
        <v>0</v>
      </c>
    </row>
    <row r="19" spans="2:16" s="15" customFormat="1" ht="18" customHeight="1" thickBot="1">
      <c r="B19" s="522" t="s">
        <v>361</v>
      </c>
      <c r="C19" s="523"/>
      <c r="D19" s="523"/>
      <c r="E19" s="523"/>
      <c r="F19" s="523"/>
      <c r="G19" s="523"/>
      <c r="H19" s="523"/>
      <c r="I19" s="523"/>
      <c r="J19" s="523"/>
      <c r="K19" s="523"/>
      <c r="L19" s="523"/>
      <c r="M19" s="523"/>
      <c r="N19" s="523"/>
      <c r="O19" s="523"/>
      <c r="P19" s="524"/>
    </row>
    <row r="20" spans="2:16" s="194" customFormat="1" ht="27.75" customHeight="1">
      <c r="B20" s="529" t="s">
        <v>18</v>
      </c>
      <c r="C20" s="532"/>
      <c r="D20" s="27" t="s">
        <v>19</v>
      </c>
      <c r="E20" s="527" t="s">
        <v>20</v>
      </c>
      <c r="F20" s="528"/>
      <c r="G20" s="518" t="s">
        <v>28</v>
      </c>
      <c r="H20" s="519"/>
      <c r="I20" s="519"/>
      <c r="J20" s="519"/>
      <c r="K20" s="520"/>
      <c r="L20" s="27" t="s">
        <v>62</v>
      </c>
      <c r="M20" s="191" t="s">
        <v>27</v>
      </c>
      <c r="N20" s="191" t="s">
        <v>22</v>
      </c>
      <c r="O20" s="192" t="s">
        <v>24</v>
      </c>
      <c r="P20" s="193"/>
    </row>
    <row r="21" spans="1:16" ht="27.75" customHeight="1">
      <c r="A21" s="202">
        <v>1</v>
      </c>
      <c r="B21" s="491"/>
      <c r="C21" s="492"/>
      <c r="D21" s="147">
        <f>IF(LEN(B21)&gt;0,(IF(ISERROR(MATCH(B21,StaticValues_ServiceABBR_Supplies,0)),"Error",INDEX(StaticValues_ServiceCodes_Supplies,(MATCH(B21,StaticValues_ServiceABBR_Supplies,0))))),"")</f>
      </c>
      <c r="E21" s="543"/>
      <c r="F21" s="539"/>
      <c r="G21" s="546"/>
      <c r="H21" s="534"/>
      <c r="I21" s="534"/>
      <c r="J21" s="534"/>
      <c r="K21" s="535"/>
      <c r="L21" s="134"/>
      <c r="M21" s="232"/>
      <c r="N21" s="153"/>
      <c r="O21" s="154">
        <f>L21*N21</f>
        <v>0</v>
      </c>
      <c r="P21" s="16"/>
    </row>
    <row r="22" spans="1:16" ht="27.75" customHeight="1">
      <c r="A22" s="202">
        <v>2</v>
      </c>
      <c r="B22" s="491"/>
      <c r="C22" s="492"/>
      <c r="D22" s="147">
        <f>IF(LEN(B22)&gt;0,(IF(ISERROR(MATCH(B22,StaticValues_ServiceABBR_Supplies,0)),"Error",INDEX(StaticValues_ServiceCodes_Supplies,(MATCH(B22,StaticValues_ServiceABBR_Supplies,0))))),"")</f>
      </c>
      <c r="E22" s="538"/>
      <c r="F22" s="539"/>
      <c r="G22" s="533"/>
      <c r="H22" s="534"/>
      <c r="I22" s="534"/>
      <c r="J22" s="534"/>
      <c r="K22" s="535"/>
      <c r="L22" s="134"/>
      <c r="M22" s="73"/>
      <c r="N22" s="153"/>
      <c r="O22" s="154">
        <f>L22*N22</f>
        <v>0</v>
      </c>
      <c r="P22" s="16"/>
    </row>
    <row r="23" spans="1:16" ht="27.75" customHeight="1">
      <c r="A23" s="202">
        <v>3</v>
      </c>
      <c r="B23" s="491"/>
      <c r="C23" s="492"/>
      <c r="D23" s="147">
        <f>IF(LEN(B23)&gt;0,(IF(ISERROR(MATCH(B23,StaticValues_ServiceABBR_Supplies,0)),"Error",INDEX(StaticValues_ServiceCodes_Supplies,(MATCH(B23,StaticValues_ServiceABBR_Supplies,0))))),"")</f>
      </c>
      <c r="E23" s="538"/>
      <c r="F23" s="539"/>
      <c r="G23" s="533"/>
      <c r="H23" s="534"/>
      <c r="I23" s="534"/>
      <c r="J23" s="534"/>
      <c r="K23" s="535"/>
      <c r="L23" s="134"/>
      <c r="M23" s="73"/>
      <c r="N23" s="153"/>
      <c r="O23" s="154">
        <f>L23*N23</f>
        <v>0</v>
      </c>
      <c r="P23" s="16"/>
    </row>
    <row r="24" spans="1:16" ht="27.75" customHeight="1">
      <c r="A24" s="202">
        <v>4</v>
      </c>
      <c r="B24" s="491"/>
      <c r="C24" s="492"/>
      <c r="D24" s="147">
        <f>IF(LEN(B24)&gt;0,(IF(ISERROR(MATCH(B24,StaticValues_ServiceABBR_Supplies,0)),"Error",INDEX(StaticValues_ServiceCodes_Supplies,(MATCH(B24,StaticValues_ServiceABBR_Supplies,0))))),"")</f>
      </c>
      <c r="E24" s="538"/>
      <c r="F24" s="539"/>
      <c r="G24" s="533"/>
      <c r="H24" s="534"/>
      <c r="I24" s="534"/>
      <c r="J24" s="534"/>
      <c r="K24" s="535"/>
      <c r="L24" s="134"/>
      <c r="M24" s="73"/>
      <c r="N24" s="153"/>
      <c r="O24" s="154">
        <f>L24*N24</f>
        <v>0</v>
      </c>
      <c r="P24" s="17"/>
    </row>
    <row r="25" spans="1:16" ht="27.75" customHeight="1" thickBot="1">
      <c r="A25" s="202">
        <v>5</v>
      </c>
      <c r="B25" s="536"/>
      <c r="C25" s="537"/>
      <c r="D25" s="147">
        <f>IF(LEN(B25)&gt;0,(IF(ISERROR(MATCH(B25,StaticValues_ServiceABBR_Supplies,0)),"Error",INDEX(StaticValues_ServiceCodes_Supplies,(MATCH(B25,StaticValues_ServiceABBR_Supplies,0))))),"")</f>
      </c>
      <c r="E25" s="544"/>
      <c r="F25" s="544"/>
      <c r="G25" s="540"/>
      <c r="H25" s="540"/>
      <c r="I25" s="540"/>
      <c r="J25" s="540"/>
      <c r="K25" s="540"/>
      <c r="L25" s="134"/>
      <c r="M25" s="73"/>
      <c r="N25" s="153"/>
      <c r="O25" s="154">
        <f>L25*N25</f>
        <v>0</v>
      </c>
      <c r="P25" s="17"/>
    </row>
    <row r="26" spans="2:16" ht="23.25" customHeight="1" thickBot="1">
      <c r="B26" s="541"/>
      <c r="C26" s="542"/>
      <c r="D26" s="542"/>
      <c r="E26" s="542"/>
      <c r="F26" s="542"/>
      <c r="G26" s="90"/>
      <c r="H26" s="81"/>
      <c r="I26" s="91"/>
      <c r="J26" s="82"/>
      <c r="K26" s="91"/>
      <c r="L26" s="40"/>
      <c r="M26" s="515" t="s">
        <v>347</v>
      </c>
      <c r="N26" s="516"/>
      <c r="O26" s="152">
        <f>SUM(O21:O25)</f>
        <v>0</v>
      </c>
      <c r="P26" s="18"/>
    </row>
    <row r="27" spans="2:16" ht="20.25" customHeight="1" thickBot="1">
      <c r="B27" s="502" t="s">
        <v>349</v>
      </c>
      <c r="C27" s="503"/>
      <c r="D27" s="503"/>
      <c r="E27" s="503"/>
      <c r="F27" s="503"/>
      <c r="G27" s="503"/>
      <c r="H27" s="503"/>
      <c r="I27" s="503"/>
      <c r="J27" s="503"/>
      <c r="K27" s="503"/>
      <c r="L27" s="517" t="s">
        <v>348</v>
      </c>
      <c r="M27" s="503"/>
      <c r="N27" s="258"/>
      <c r="O27" s="120"/>
      <c r="P27" s="36"/>
    </row>
    <row r="28" spans="2:16" s="188" customFormat="1" ht="12.75">
      <c r="B28" s="530" t="s">
        <v>357</v>
      </c>
      <c r="C28" s="531"/>
      <c r="D28" s="531"/>
      <c r="E28" s="531"/>
      <c r="F28" s="531"/>
      <c r="G28" s="531"/>
      <c r="H28" s="531"/>
      <c r="I28" s="531"/>
      <c r="J28" s="531"/>
      <c r="K28" s="531"/>
      <c r="L28" s="531"/>
      <c r="M28" s="531"/>
      <c r="N28" s="531"/>
      <c r="O28" s="531"/>
      <c r="P28" s="531"/>
    </row>
    <row r="34" spans="7:15" ht="12.75">
      <c r="G34" s="521"/>
      <c r="H34" s="521"/>
      <c r="I34" s="521"/>
      <c r="J34" s="521"/>
      <c r="K34" s="521"/>
      <c r="L34" s="521"/>
      <c r="M34" s="521"/>
      <c r="N34" s="521"/>
      <c r="O34" s="521"/>
    </row>
    <row r="36" spans="9:11" ht="15">
      <c r="I36" s="302"/>
      <c r="J36" s="302"/>
      <c r="K36" s="302"/>
    </row>
    <row r="54" spans="3:11" ht="15.75">
      <c r="C54" s="22"/>
      <c r="D54" s="22"/>
      <c r="E54" s="86"/>
      <c r="F54" s="87"/>
      <c r="G54" s="87"/>
      <c r="H54" s="87"/>
      <c r="I54" s="87"/>
      <c r="J54" s="87"/>
      <c r="K54" s="87"/>
    </row>
    <row r="55" spans="3:11" ht="12.75">
      <c r="C55" s="22"/>
      <c r="D55" s="22"/>
      <c r="E55" s="22"/>
      <c r="F55" s="22"/>
      <c r="G55" s="22"/>
      <c r="H55" s="22"/>
      <c r="I55" s="22"/>
      <c r="J55" s="22"/>
      <c r="K55" s="22"/>
    </row>
    <row r="56" spans="3:11" ht="12.75">
      <c r="C56" s="22"/>
      <c r="D56" s="22"/>
      <c r="E56" s="22"/>
      <c r="F56" s="22"/>
      <c r="G56" s="22"/>
      <c r="H56" s="22"/>
      <c r="I56" s="22"/>
      <c r="J56" s="22"/>
      <c r="K56" s="22"/>
    </row>
  </sheetData>
  <sheetProtection password="E914" sheet="1"/>
  <mergeCells count="46">
    <mergeCell ref="B27:K27"/>
    <mergeCell ref="L27:M27"/>
    <mergeCell ref="B5:P5"/>
    <mergeCell ref="H1:J1"/>
    <mergeCell ref="K1:L1"/>
    <mergeCell ref="O1:P1"/>
    <mergeCell ref="B3:P3"/>
    <mergeCell ref="F1:G1"/>
    <mergeCell ref="B4:P4"/>
    <mergeCell ref="M26:N26"/>
    <mergeCell ref="B23:C23"/>
    <mergeCell ref="M18:N18"/>
    <mergeCell ref="E22:F22"/>
    <mergeCell ref="G20:K20"/>
    <mergeCell ref="G21:K21"/>
    <mergeCell ref="G22:K22"/>
    <mergeCell ref="E24:F24"/>
    <mergeCell ref="G34:O34"/>
    <mergeCell ref="B19:P19"/>
    <mergeCell ref="B28:P28"/>
    <mergeCell ref="G25:K25"/>
    <mergeCell ref="B26:F26"/>
    <mergeCell ref="E21:F21"/>
    <mergeCell ref="G23:K23"/>
    <mergeCell ref="E23:F23"/>
    <mergeCell ref="E25:F25"/>
    <mergeCell ref="B24:C24"/>
    <mergeCell ref="G24:K24"/>
    <mergeCell ref="B25:C25"/>
    <mergeCell ref="B6:C6"/>
    <mergeCell ref="B7:C7"/>
    <mergeCell ref="B8:C8"/>
    <mergeCell ref="B9:C9"/>
    <mergeCell ref="B13:C13"/>
    <mergeCell ref="B14:C14"/>
    <mergeCell ref="B17:C17"/>
    <mergeCell ref="B10:C10"/>
    <mergeCell ref="B16:C16"/>
    <mergeCell ref="B20:C20"/>
    <mergeCell ref="B22:C22"/>
    <mergeCell ref="B21:C21"/>
    <mergeCell ref="B11:C11"/>
    <mergeCell ref="B12:C12"/>
    <mergeCell ref="B15:C15"/>
    <mergeCell ref="B18:L18"/>
    <mergeCell ref="E20:F20"/>
  </mergeCells>
  <dataValidations count="11">
    <dataValidation type="list" showInputMessage="1" showErrorMessage="1" error="Please select a value from the drop-down list." sqref="J7:J17">
      <formula1>IF(UPPER($G7)="DHE",IF($D7=95,StaticValues_UnitType_DHE_ServiceCode95,StaticValues_UnitType_DHE_ServiceCodeNot95),StaticValues_UnitType)</formula1>
    </dataValidation>
    <dataValidation type="list" showInputMessage="1" showErrorMessage="1" sqref="E16">
      <formula1>IF(OR(E14="Y",E15="y"),StaticValues_CriticalServiceTypes_EBU,StaticValues_CriticalServiceTypes_NonCritical)</formula1>
    </dataValidation>
    <dataValidation type="list" showInputMessage="1" showErrorMessage="1" sqref="E9:E15">
      <formula1>IF(OR(E7="Y",E8="y"),StaticValues_CriticalServiceTypes_EBU,StaticValues_CriticalServiceTypes_All)</formula1>
    </dataValidation>
    <dataValidation type="list" showInputMessage="1" showErrorMessage="1" sqref="E8">
      <formula1>IF(E7="Y",StaticValues_CriticalServiceTypes_EBU,StaticValues_CriticalServiceTypes_All)</formula1>
    </dataValidation>
    <dataValidation type="list" showInputMessage="1" showErrorMessage="1" error="Please select a value from the drop-down list." sqref="G7:G17">
      <formula1>StaticValues_ProviderType</formula1>
    </dataValidation>
    <dataValidation type="list" allowBlank="1" showInputMessage="1" showErrorMessage="1" sqref="O27">
      <formula1>"X,x"</formula1>
    </dataValidation>
    <dataValidation type="list" showInputMessage="1" showErrorMessage="1" sqref="E17">
      <formula1>StaticValues_CriticalServiceTypes_NonCritical</formula1>
    </dataValidation>
    <dataValidation type="list" showInputMessage="1" showErrorMessage="1" sqref="E7">
      <formula1>StaticValues_CriticalServiceTypes_NonEBU</formula1>
    </dataValidation>
    <dataValidation type="list" showInputMessage="1" showErrorMessage="1" sqref="B7:C17">
      <formula1>StaticValues_ServiceABBR</formula1>
    </dataValidation>
    <dataValidation type="list" showInputMessage="1" showErrorMessage="1" sqref="B21:B25 C21:C23 C25">
      <formula1>StaticValues_ServiceABBR_Supplies</formula1>
    </dataValidation>
    <dataValidation type="list" showInputMessage="1" showErrorMessage="1" error="Please select a value from the drop-down list." sqref="H7:H17">
      <formula1>'Static Values'!$C$9:$C$13</formula1>
    </dataValidation>
  </dataValidations>
  <printOptions horizontalCentered="1"/>
  <pageMargins left="0.25" right="0.25" top="0.25" bottom="0.25" header="0.15" footer="0.2"/>
  <pageSetup horizontalDpi="300" verticalDpi="300" orientation="landscape" scale="70" r:id="rId3"/>
  <headerFooter alignWithMargins="0">
    <oddFooter>&amp;CPage _____ of _____</oddFooter>
  </headerFooter>
  <legacyDrawing r:id="rId2"/>
</worksheet>
</file>

<file path=xl/worksheets/sheet8.xml><?xml version="1.0" encoding="utf-8"?>
<worksheet xmlns="http://schemas.openxmlformats.org/spreadsheetml/2006/main" xmlns:r="http://schemas.openxmlformats.org/officeDocument/2006/relationships">
  <sheetPr codeName="Sheet22"/>
  <dimension ref="A1:P56"/>
  <sheetViews>
    <sheetView showGridLines="0" view="pageLayout" zoomScale="80" zoomScaleNormal="60" zoomScalePageLayoutView="80" workbookViewId="0" topLeftCell="A1">
      <selection activeCell="E23" sqref="E23:F23"/>
    </sheetView>
  </sheetViews>
  <sheetFormatPr defaultColWidth="9.00390625" defaultRowHeight="12.75"/>
  <cols>
    <col min="1" max="1" width="3.7109375" style="0" customWidth="1"/>
    <col min="2" max="2" width="5.140625" style="0" customWidth="1"/>
    <col min="3" max="3" width="9.00390625" style="0" customWidth="1"/>
    <col min="4" max="4" width="7.00390625" style="0" customWidth="1"/>
    <col min="5" max="5" width="9.28125" style="0" customWidth="1"/>
    <col min="6" max="6" width="34.140625" style="0" customWidth="1"/>
    <col min="7" max="7" width="9.421875" style="0" customWidth="1"/>
    <col min="8" max="8" width="7.7109375" style="0" customWidth="1"/>
    <col min="9" max="9" width="6.00390625" style="0" customWidth="1"/>
    <col min="10" max="10" width="6.140625" style="0" customWidth="1"/>
    <col min="11" max="11" width="11.7109375" style="0" customWidth="1"/>
    <col min="12" max="12" width="14.57421875" style="0" customWidth="1"/>
    <col min="13" max="13" width="13.28125" style="0" customWidth="1"/>
    <col min="14" max="14" width="15.421875" style="0" customWidth="1"/>
    <col min="15" max="15" width="17.421875" style="0" customWidth="1"/>
    <col min="16" max="16" width="12.140625" style="0" bestFit="1" customWidth="1"/>
  </cols>
  <sheetData>
    <row r="1" spans="6:16" ht="18" customHeight="1">
      <c r="F1" s="494" t="s">
        <v>276</v>
      </c>
      <c r="G1" s="494"/>
      <c r="H1" s="547">
        <f>IF('Page 1'!B6&gt;"",'Page 1'!B6,"")</f>
      </c>
      <c r="I1" s="547"/>
      <c r="J1" s="547"/>
      <c r="K1" s="547">
        <f>IF('Page 1'!L6&gt;"",'Page 1'!L6,"")</f>
      </c>
      <c r="L1" s="547"/>
      <c r="N1" s="39" t="s">
        <v>84</v>
      </c>
      <c r="O1" s="548">
        <f>IF(ISNUMBER('Page 1'!K2),'Page 1'!K2,"")</f>
      </c>
      <c r="P1" s="548"/>
    </row>
    <row r="2" ht="5.25" customHeight="1" thickBot="1"/>
    <row r="3" spans="2:16" ht="27.75" customHeight="1" thickBot="1">
      <c r="B3" s="479" t="str">
        <f>'Page 1'!B1</f>
        <v>CONSUMER-DIRECTED CARE PLUS Purchasing Plan  (Version 3.0-C)</v>
      </c>
      <c r="C3" s="495"/>
      <c r="D3" s="495"/>
      <c r="E3" s="495"/>
      <c r="F3" s="495"/>
      <c r="G3" s="495"/>
      <c r="H3" s="495"/>
      <c r="I3" s="495"/>
      <c r="J3" s="495"/>
      <c r="K3" s="495"/>
      <c r="L3" s="495"/>
      <c r="M3" s="495"/>
      <c r="N3" s="495"/>
      <c r="O3" s="495"/>
      <c r="P3" s="496"/>
    </row>
    <row r="4" spans="2:16" ht="25.5" customHeight="1">
      <c r="B4" s="484" t="s">
        <v>362</v>
      </c>
      <c r="C4" s="497"/>
      <c r="D4" s="497"/>
      <c r="E4" s="497"/>
      <c r="F4" s="497"/>
      <c r="G4" s="497"/>
      <c r="H4" s="497"/>
      <c r="I4" s="497"/>
      <c r="J4" s="497"/>
      <c r="K4" s="497"/>
      <c r="L4" s="497"/>
      <c r="M4" s="497"/>
      <c r="N4" s="497"/>
      <c r="O4" s="497"/>
      <c r="P4" s="498"/>
    </row>
    <row r="5" spans="2:16" ht="15">
      <c r="B5" s="499" t="s">
        <v>301</v>
      </c>
      <c r="C5" s="500"/>
      <c r="D5" s="500"/>
      <c r="E5" s="500"/>
      <c r="F5" s="500"/>
      <c r="G5" s="500"/>
      <c r="H5" s="500"/>
      <c r="I5" s="500"/>
      <c r="J5" s="500"/>
      <c r="K5" s="500"/>
      <c r="L5" s="500"/>
      <c r="M5" s="500"/>
      <c r="N5" s="500"/>
      <c r="O5" s="500"/>
      <c r="P5" s="501"/>
    </row>
    <row r="6" spans="2:16" s="12" customFormat="1" ht="83.25" customHeight="1">
      <c r="B6" s="525" t="s">
        <v>18</v>
      </c>
      <c r="C6" s="526"/>
      <c r="D6" s="185" t="s">
        <v>19</v>
      </c>
      <c r="E6" s="38" t="s">
        <v>360</v>
      </c>
      <c r="F6" s="185" t="s">
        <v>359</v>
      </c>
      <c r="G6" s="185" t="s">
        <v>21</v>
      </c>
      <c r="H6" s="13" t="s">
        <v>284</v>
      </c>
      <c r="I6" s="185" t="s">
        <v>62</v>
      </c>
      <c r="J6" s="185" t="s">
        <v>120</v>
      </c>
      <c r="K6" s="185" t="s">
        <v>22</v>
      </c>
      <c r="L6" s="185" t="s">
        <v>23</v>
      </c>
      <c r="M6" s="185" t="s">
        <v>40</v>
      </c>
      <c r="N6" s="195" t="s">
        <v>24</v>
      </c>
      <c r="O6" s="185" t="s">
        <v>31</v>
      </c>
      <c r="P6" s="187" t="s">
        <v>25</v>
      </c>
    </row>
    <row r="7" spans="1:16" s="8" customFormat="1" ht="27" customHeight="1">
      <c r="A7" s="235">
        <v>1</v>
      </c>
      <c r="B7" s="491"/>
      <c r="C7" s="492"/>
      <c r="D7" s="140">
        <f aca="true" t="shared" si="0" ref="D7:D17">IF(LEN(B7)&gt;0,(IF(ISERROR(MATCH(B7,StaticValues_ServiceABBR,0)),"Error",INDEX(StaticValues_ServiceCodes,(MATCH(B7,StaticValues_ServiceABBR,0))))),"")</f>
      </c>
      <c r="E7" s="95"/>
      <c r="F7" s="231"/>
      <c r="G7" s="95"/>
      <c r="H7" s="139"/>
      <c r="I7" s="146"/>
      <c r="J7" s="225"/>
      <c r="K7" s="141"/>
      <c r="L7" s="142">
        <f aca="true" t="shared" si="1" ref="L7:L17">I7*K7</f>
        <v>0</v>
      </c>
      <c r="M7" s="142">
        <f aca="true" t="shared" si="2" ref="M7:M17">IF(AND(UPPER($G7)="DHE",$H7=5),(ROUND($L7*StaticValues_EmployerTaxRate,2)),0)</f>
        <v>0</v>
      </c>
      <c r="N7" s="142">
        <f aca="true" t="shared" si="3" ref="N7:N17">L7+M7</f>
        <v>0</v>
      </c>
      <c r="O7" s="143">
        <f aca="true" t="shared" si="4" ref="O7:O17">IF(OR(UPPER($E7)="Y",UPPER($E7)="N"),$N7,0)</f>
        <v>0</v>
      </c>
      <c r="P7" s="149"/>
    </row>
    <row r="8" spans="1:16" s="8" customFormat="1" ht="27" customHeight="1">
      <c r="A8" s="235">
        <v>2</v>
      </c>
      <c r="B8" s="491"/>
      <c r="C8" s="492"/>
      <c r="D8" s="140">
        <f t="shared" si="0"/>
      </c>
      <c r="E8" s="95"/>
      <c r="F8" s="231"/>
      <c r="G8" s="95"/>
      <c r="H8" s="139"/>
      <c r="I8" s="146"/>
      <c r="J8" s="225"/>
      <c r="K8" s="141"/>
      <c r="L8" s="142">
        <f t="shared" si="1"/>
        <v>0</v>
      </c>
      <c r="M8" s="142">
        <f t="shared" si="2"/>
        <v>0</v>
      </c>
      <c r="N8" s="142">
        <f t="shared" si="3"/>
        <v>0</v>
      </c>
      <c r="O8" s="143">
        <f t="shared" si="4"/>
        <v>0</v>
      </c>
      <c r="P8" s="149"/>
    </row>
    <row r="9" spans="1:16" s="8" customFormat="1" ht="27" customHeight="1">
      <c r="A9" s="235">
        <v>3</v>
      </c>
      <c r="B9" s="491"/>
      <c r="C9" s="492"/>
      <c r="D9" s="140">
        <f t="shared" si="0"/>
      </c>
      <c r="E9" s="95"/>
      <c r="F9" s="231"/>
      <c r="G9" s="95"/>
      <c r="H9" s="139"/>
      <c r="I9" s="146"/>
      <c r="J9" s="225"/>
      <c r="K9" s="141"/>
      <c r="L9" s="142">
        <f t="shared" si="1"/>
        <v>0</v>
      </c>
      <c r="M9" s="142">
        <f t="shared" si="2"/>
        <v>0</v>
      </c>
      <c r="N9" s="142">
        <f t="shared" si="3"/>
        <v>0</v>
      </c>
      <c r="O9" s="143">
        <f t="shared" si="4"/>
        <v>0</v>
      </c>
      <c r="P9" s="149"/>
    </row>
    <row r="10" spans="1:16" s="8" customFormat="1" ht="27" customHeight="1">
      <c r="A10" s="235">
        <v>4</v>
      </c>
      <c r="B10" s="491"/>
      <c r="C10" s="492"/>
      <c r="D10" s="140">
        <f t="shared" si="0"/>
      </c>
      <c r="E10" s="95"/>
      <c r="F10" s="231"/>
      <c r="G10" s="95"/>
      <c r="H10" s="139"/>
      <c r="I10" s="146"/>
      <c r="J10" s="225"/>
      <c r="K10" s="141"/>
      <c r="L10" s="142">
        <f t="shared" si="1"/>
        <v>0</v>
      </c>
      <c r="M10" s="142">
        <f t="shared" si="2"/>
        <v>0</v>
      </c>
      <c r="N10" s="142">
        <f t="shared" si="3"/>
        <v>0</v>
      </c>
      <c r="O10" s="143">
        <f t="shared" si="4"/>
        <v>0</v>
      </c>
      <c r="P10" s="149"/>
    </row>
    <row r="11" spans="1:16" s="8" customFormat="1" ht="27" customHeight="1">
      <c r="A11" s="235">
        <v>5</v>
      </c>
      <c r="B11" s="491"/>
      <c r="C11" s="492"/>
      <c r="D11" s="140">
        <f t="shared" si="0"/>
      </c>
      <c r="E11" s="95"/>
      <c r="F11" s="54"/>
      <c r="G11" s="95"/>
      <c r="H11" s="139"/>
      <c r="I11" s="146"/>
      <c r="J11" s="106"/>
      <c r="K11" s="148"/>
      <c r="L11" s="142">
        <f t="shared" si="1"/>
        <v>0</v>
      </c>
      <c r="M11" s="142">
        <f t="shared" si="2"/>
        <v>0</v>
      </c>
      <c r="N11" s="142">
        <f t="shared" si="3"/>
        <v>0</v>
      </c>
      <c r="O11" s="143">
        <f t="shared" si="4"/>
        <v>0</v>
      </c>
      <c r="P11" s="149"/>
    </row>
    <row r="12" spans="1:16" s="8" customFormat="1" ht="27" customHeight="1">
      <c r="A12" s="235">
        <v>6</v>
      </c>
      <c r="B12" s="491"/>
      <c r="C12" s="492"/>
      <c r="D12" s="140">
        <f t="shared" si="0"/>
      </c>
      <c r="E12" s="95"/>
      <c r="F12" s="54"/>
      <c r="G12" s="95"/>
      <c r="H12" s="139"/>
      <c r="I12" s="146"/>
      <c r="J12" s="106"/>
      <c r="K12" s="148"/>
      <c r="L12" s="142">
        <f t="shared" si="1"/>
        <v>0</v>
      </c>
      <c r="M12" s="142">
        <f t="shared" si="2"/>
        <v>0</v>
      </c>
      <c r="N12" s="142">
        <f t="shared" si="3"/>
        <v>0</v>
      </c>
      <c r="O12" s="143">
        <f t="shared" si="4"/>
        <v>0</v>
      </c>
      <c r="P12" s="149"/>
    </row>
    <row r="13" spans="1:16" s="8" customFormat="1" ht="27" customHeight="1">
      <c r="A13" s="235">
        <v>7</v>
      </c>
      <c r="B13" s="491"/>
      <c r="C13" s="492"/>
      <c r="D13" s="140">
        <f t="shared" si="0"/>
      </c>
      <c r="E13" s="95"/>
      <c r="F13" s="54"/>
      <c r="G13" s="95"/>
      <c r="H13" s="139"/>
      <c r="I13" s="146"/>
      <c r="J13" s="106"/>
      <c r="K13" s="148"/>
      <c r="L13" s="142">
        <f t="shared" si="1"/>
        <v>0</v>
      </c>
      <c r="M13" s="142">
        <f t="shared" si="2"/>
        <v>0</v>
      </c>
      <c r="N13" s="142">
        <f t="shared" si="3"/>
        <v>0</v>
      </c>
      <c r="O13" s="143">
        <f t="shared" si="4"/>
        <v>0</v>
      </c>
      <c r="P13" s="149"/>
    </row>
    <row r="14" spans="1:16" s="8" customFormat="1" ht="27" customHeight="1">
      <c r="A14" s="235">
        <v>8</v>
      </c>
      <c r="B14" s="491"/>
      <c r="C14" s="492"/>
      <c r="D14" s="140">
        <f t="shared" si="0"/>
      </c>
      <c r="E14" s="95"/>
      <c r="F14" s="54"/>
      <c r="G14" s="95"/>
      <c r="H14" s="139"/>
      <c r="I14" s="146"/>
      <c r="J14" s="106"/>
      <c r="K14" s="148"/>
      <c r="L14" s="142">
        <f t="shared" si="1"/>
        <v>0</v>
      </c>
      <c r="M14" s="142">
        <f t="shared" si="2"/>
        <v>0</v>
      </c>
      <c r="N14" s="142">
        <f t="shared" si="3"/>
        <v>0</v>
      </c>
      <c r="O14" s="143">
        <f t="shared" si="4"/>
        <v>0</v>
      </c>
      <c r="P14" s="149"/>
    </row>
    <row r="15" spans="1:16" s="8" customFormat="1" ht="27" customHeight="1">
      <c r="A15" s="235">
        <v>9</v>
      </c>
      <c r="B15" s="491"/>
      <c r="C15" s="492"/>
      <c r="D15" s="140">
        <f t="shared" si="0"/>
      </c>
      <c r="E15" s="95"/>
      <c r="F15" s="54"/>
      <c r="G15" s="95"/>
      <c r="H15" s="139"/>
      <c r="I15" s="146"/>
      <c r="J15" s="106"/>
      <c r="K15" s="148"/>
      <c r="L15" s="142">
        <f t="shared" si="1"/>
        <v>0</v>
      </c>
      <c r="M15" s="142">
        <f t="shared" si="2"/>
        <v>0</v>
      </c>
      <c r="N15" s="142">
        <f t="shared" si="3"/>
        <v>0</v>
      </c>
      <c r="O15" s="143">
        <f t="shared" si="4"/>
        <v>0</v>
      </c>
      <c r="P15" s="149"/>
    </row>
    <row r="16" spans="1:16" s="8" customFormat="1" ht="27" customHeight="1">
      <c r="A16" s="235">
        <v>10</v>
      </c>
      <c r="B16" s="491"/>
      <c r="C16" s="492"/>
      <c r="D16" s="140">
        <f t="shared" si="0"/>
      </c>
      <c r="E16" s="95"/>
      <c r="F16" s="54"/>
      <c r="G16" s="95"/>
      <c r="H16" s="139"/>
      <c r="I16" s="146"/>
      <c r="J16" s="106"/>
      <c r="K16" s="148"/>
      <c r="L16" s="142">
        <f t="shared" si="1"/>
        <v>0</v>
      </c>
      <c r="M16" s="142">
        <f t="shared" si="2"/>
        <v>0</v>
      </c>
      <c r="N16" s="142">
        <f t="shared" si="3"/>
        <v>0</v>
      </c>
      <c r="O16" s="143">
        <f t="shared" si="4"/>
        <v>0</v>
      </c>
      <c r="P16" s="149"/>
    </row>
    <row r="17" spans="1:16" s="8" customFormat="1" ht="27" customHeight="1" thickBot="1">
      <c r="A17" s="233">
        <v>11</v>
      </c>
      <c r="B17" s="491"/>
      <c r="C17" s="492"/>
      <c r="D17" s="140">
        <f t="shared" si="0"/>
      </c>
      <c r="E17" s="95"/>
      <c r="F17" s="54"/>
      <c r="G17" s="95"/>
      <c r="H17" s="139"/>
      <c r="I17" s="146"/>
      <c r="J17" s="106"/>
      <c r="K17" s="148"/>
      <c r="L17" s="142">
        <f t="shared" si="1"/>
        <v>0</v>
      </c>
      <c r="M17" s="142">
        <f t="shared" si="2"/>
        <v>0</v>
      </c>
      <c r="N17" s="142">
        <f t="shared" si="3"/>
        <v>0</v>
      </c>
      <c r="O17" s="143">
        <f t="shared" si="4"/>
        <v>0</v>
      </c>
      <c r="P17" s="149"/>
    </row>
    <row r="18" spans="2:16" ht="17.25" customHeight="1" thickBot="1">
      <c r="B18" s="508" t="s">
        <v>121</v>
      </c>
      <c r="C18" s="509"/>
      <c r="D18" s="509"/>
      <c r="E18" s="509"/>
      <c r="F18" s="509"/>
      <c r="G18" s="509"/>
      <c r="H18" s="509"/>
      <c r="I18" s="509"/>
      <c r="J18" s="509"/>
      <c r="K18" s="509"/>
      <c r="L18" s="509"/>
      <c r="M18" s="506" t="s">
        <v>353</v>
      </c>
      <c r="N18" s="507"/>
      <c r="O18" s="144">
        <f>SUM(O7:O17)</f>
        <v>0</v>
      </c>
      <c r="P18" s="144">
        <f>SUM(P7:P17)</f>
        <v>0</v>
      </c>
    </row>
    <row r="19" spans="2:16" s="15" customFormat="1" ht="18" customHeight="1" thickBot="1">
      <c r="B19" s="522" t="s">
        <v>119</v>
      </c>
      <c r="C19" s="448"/>
      <c r="D19" s="448"/>
      <c r="E19" s="448"/>
      <c r="F19" s="448"/>
      <c r="G19" s="448"/>
      <c r="H19" s="448"/>
      <c r="I19" s="448"/>
      <c r="J19" s="448"/>
      <c r="K19" s="448"/>
      <c r="L19" s="448"/>
      <c r="M19" s="448"/>
      <c r="N19" s="448"/>
      <c r="O19" s="448"/>
      <c r="P19" s="552"/>
    </row>
    <row r="20" spans="2:16" s="194" customFormat="1" ht="25.5" customHeight="1">
      <c r="B20" s="529" t="s">
        <v>18</v>
      </c>
      <c r="C20" s="532"/>
      <c r="D20" s="27" t="s">
        <v>19</v>
      </c>
      <c r="E20" s="527" t="s">
        <v>20</v>
      </c>
      <c r="F20" s="528"/>
      <c r="G20" s="518" t="s">
        <v>28</v>
      </c>
      <c r="H20" s="519"/>
      <c r="I20" s="519"/>
      <c r="J20" s="519"/>
      <c r="K20" s="520"/>
      <c r="L20" s="27" t="s">
        <v>62</v>
      </c>
      <c r="M20" s="191" t="s">
        <v>27</v>
      </c>
      <c r="N20" s="191" t="s">
        <v>22</v>
      </c>
      <c r="O20" s="192" t="s">
        <v>24</v>
      </c>
      <c r="P20" s="193"/>
    </row>
    <row r="21" spans="1:16" ht="27" customHeight="1">
      <c r="A21" s="202">
        <v>1</v>
      </c>
      <c r="B21" s="491"/>
      <c r="C21" s="492"/>
      <c r="D21" s="147">
        <f>IF(LEN(B21)&gt;0,(IF(ISERROR(MATCH(B21,StaticValues_ServiceABBR_Supplies,0)),"Error",INDEX(StaticValues_ServiceCodes_Supplies,(MATCH(B21,StaticValues_ServiceABBR_Supplies,0))))),"")</f>
      </c>
      <c r="E21" s="553"/>
      <c r="F21" s="539"/>
      <c r="G21" s="533"/>
      <c r="H21" s="534"/>
      <c r="I21" s="534"/>
      <c r="J21" s="534"/>
      <c r="K21" s="535"/>
      <c r="L21" s="155"/>
      <c r="M21" s="232"/>
      <c r="N21" s="153"/>
      <c r="O21" s="154">
        <f>L21*N21</f>
        <v>0</v>
      </c>
      <c r="P21" s="16"/>
    </row>
    <row r="22" spans="1:16" ht="27" customHeight="1">
      <c r="A22" s="202">
        <v>2</v>
      </c>
      <c r="B22" s="491"/>
      <c r="C22" s="492"/>
      <c r="D22" s="147">
        <f>IF(LEN(B22)&gt;0,(IF(ISERROR(MATCH(B22,StaticValues_ServiceABBR_Supplies,0)),"Error",INDEX(StaticValues_ServiceCodes_Supplies,(MATCH(B22,StaticValues_ServiceABBR_Supplies,0))))),"")</f>
      </c>
      <c r="E22" s="538"/>
      <c r="F22" s="539"/>
      <c r="G22" s="533"/>
      <c r="H22" s="534"/>
      <c r="I22" s="534"/>
      <c r="J22" s="534"/>
      <c r="K22" s="535"/>
      <c r="L22" s="155"/>
      <c r="M22" s="73"/>
      <c r="N22" s="153"/>
      <c r="O22" s="154">
        <f>L22*N22</f>
        <v>0</v>
      </c>
      <c r="P22" s="16"/>
    </row>
    <row r="23" spans="1:16" ht="27" customHeight="1">
      <c r="A23" s="202">
        <v>3</v>
      </c>
      <c r="B23" s="491"/>
      <c r="C23" s="492"/>
      <c r="D23" s="147">
        <f>IF(LEN(B23)&gt;0,(IF(ISERROR(MATCH(B23,StaticValues_ServiceABBR_Supplies,0)),"Error",INDEX(StaticValues_ServiceCodes_Supplies,(MATCH(B23,StaticValues_ServiceABBR_Supplies,0))))),"")</f>
      </c>
      <c r="E23" s="538"/>
      <c r="F23" s="539"/>
      <c r="G23" s="533"/>
      <c r="H23" s="534"/>
      <c r="I23" s="534"/>
      <c r="J23" s="534"/>
      <c r="K23" s="535"/>
      <c r="L23" s="155"/>
      <c r="M23" s="73"/>
      <c r="N23" s="153"/>
      <c r="O23" s="154">
        <f>L23*N23</f>
        <v>0</v>
      </c>
      <c r="P23" s="16"/>
    </row>
    <row r="24" spans="1:16" ht="27" customHeight="1">
      <c r="A24" s="202">
        <v>4</v>
      </c>
      <c r="B24" s="491"/>
      <c r="C24" s="492"/>
      <c r="D24" s="147">
        <f>IF(LEN(B24)&gt;0,(IF(ISERROR(MATCH(B24,StaticValues_ServiceABBR_Supplies,0)),"Error",INDEX(StaticValues_ServiceCodes_Supplies,(MATCH(B24,StaticValues_ServiceABBR_Supplies,0))))),"")</f>
      </c>
      <c r="E24" s="219"/>
      <c r="F24" s="246"/>
      <c r="G24" s="216"/>
      <c r="H24" s="217"/>
      <c r="I24" s="217"/>
      <c r="J24" s="217"/>
      <c r="K24" s="218"/>
      <c r="L24" s="155"/>
      <c r="M24" s="73"/>
      <c r="N24" s="153"/>
      <c r="O24" s="154">
        <f>L24*N24</f>
        <v>0</v>
      </c>
      <c r="P24" s="17"/>
    </row>
    <row r="25" spans="1:16" ht="27" customHeight="1" thickBot="1">
      <c r="A25" s="202">
        <v>5</v>
      </c>
      <c r="B25" s="536"/>
      <c r="C25" s="537"/>
      <c r="D25" s="147">
        <f>IF(LEN(B25)&gt;0,(IF(ISERROR(MATCH(B25,StaticValues_ServiceABBR_Supplies,0)),"Error",INDEX(StaticValues_ServiceCodes_Supplies,(MATCH(B25,StaticValues_ServiceABBR_Supplies,0))))),"")</f>
      </c>
      <c r="E25" s="544"/>
      <c r="F25" s="544"/>
      <c r="G25" s="540"/>
      <c r="H25" s="540"/>
      <c r="I25" s="540"/>
      <c r="J25" s="540"/>
      <c r="K25" s="540"/>
      <c r="L25" s="155"/>
      <c r="M25" s="73"/>
      <c r="N25" s="153"/>
      <c r="O25" s="154">
        <f>L25*N25</f>
        <v>0</v>
      </c>
      <c r="P25" s="17"/>
    </row>
    <row r="26" spans="2:16" ht="23.25" customHeight="1" thickBot="1">
      <c r="B26" s="541"/>
      <c r="C26" s="542"/>
      <c r="D26" s="542"/>
      <c r="E26" s="542"/>
      <c r="F26" s="542"/>
      <c r="G26" s="90"/>
      <c r="H26" s="81"/>
      <c r="I26" s="91"/>
      <c r="J26" s="82"/>
      <c r="K26" s="91"/>
      <c r="L26" s="40"/>
      <c r="M26" s="515" t="s">
        <v>354</v>
      </c>
      <c r="N26" s="516"/>
      <c r="O26" s="152">
        <f>SUM(O21:O25)</f>
        <v>0</v>
      </c>
      <c r="P26" s="18"/>
    </row>
    <row r="27" spans="2:16" ht="20.25" customHeight="1" thickBot="1">
      <c r="B27" s="549" t="s">
        <v>275</v>
      </c>
      <c r="C27" s="550"/>
      <c r="D27" s="550"/>
      <c r="E27" s="550"/>
      <c r="F27" s="550"/>
      <c r="G27" s="550"/>
      <c r="H27" s="550"/>
      <c r="I27" s="550"/>
      <c r="J27" s="550"/>
      <c r="K27" s="550"/>
      <c r="L27" s="550"/>
      <c r="M27" s="550"/>
      <c r="N27" s="550"/>
      <c r="O27" s="551"/>
      <c r="P27" s="36"/>
    </row>
    <row r="28" spans="2:16" ht="12.75">
      <c r="B28" s="530" t="s">
        <v>357</v>
      </c>
      <c r="C28" s="531"/>
      <c r="D28" s="531"/>
      <c r="E28" s="531"/>
      <c r="F28" s="531"/>
      <c r="G28" s="531"/>
      <c r="H28" s="531"/>
      <c r="I28" s="531"/>
      <c r="J28" s="531"/>
      <c r="K28" s="531"/>
      <c r="L28" s="531"/>
      <c r="M28" s="531"/>
      <c r="N28" s="531"/>
      <c r="O28" s="531"/>
      <c r="P28" s="531"/>
    </row>
    <row r="34" spans="7:15" ht="12.75">
      <c r="G34" s="521"/>
      <c r="H34" s="521"/>
      <c r="I34" s="521"/>
      <c r="J34" s="521"/>
      <c r="K34" s="521"/>
      <c r="L34" s="521"/>
      <c r="M34" s="521"/>
      <c r="N34" s="521"/>
      <c r="O34" s="521"/>
    </row>
    <row r="54" spans="3:11" ht="15.75">
      <c r="C54" s="22"/>
      <c r="D54" s="22"/>
      <c r="E54" s="86"/>
      <c r="F54" s="87"/>
      <c r="G54" s="87"/>
      <c r="H54" s="87"/>
      <c r="I54" s="87"/>
      <c r="J54" s="87"/>
      <c r="K54" s="87"/>
    </row>
    <row r="55" spans="3:11" ht="12.75">
      <c r="C55" s="22"/>
      <c r="D55" s="22"/>
      <c r="E55" s="22"/>
      <c r="F55" s="22"/>
      <c r="G55" s="22"/>
      <c r="H55" s="22"/>
      <c r="I55" s="22"/>
      <c r="J55" s="22"/>
      <c r="K55" s="22"/>
    </row>
    <row r="56" spans="3:11" ht="12.75">
      <c r="C56" s="22"/>
      <c r="D56" s="22"/>
      <c r="E56" s="22"/>
      <c r="F56" s="22"/>
      <c r="G56" s="22"/>
      <c r="H56" s="22"/>
      <c r="I56" s="22"/>
      <c r="J56" s="22"/>
      <c r="K56" s="22"/>
    </row>
  </sheetData>
  <sheetProtection password="E914" sheet="1"/>
  <mergeCells count="43">
    <mergeCell ref="B26:F26"/>
    <mergeCell ref="B19:P19"/>
    <mergeCell ref="E21:F21"/>
    <mergeCell ref="G23:K23"/>
    <mergeCell ref="G22:K22"/>
    <mergeCell ref="B24:C24"/>
    <mergeCell ref="B25:C25"/>
    <mergeCell ref="G25:K25"/>
    <mergeCell ref="G34:O34"/>
    <mergeCell ref="M26:N26"/>
    <mergeCell ref="E23:F23"/>
    <mergeCell ref="E25:F25"/>
    <mergeCell ref="B27:O27"/>
    <mergeCell ref="B11:C11"/>
    <mergeCell ref="B20:C20"/>
    <mergeCell ref="B12:C12"/>
    <mergeCell ref="B23:C23"/>
    <mergeCell ref="B28:P28"/>
    <mergeCell ref="M18:N18"/>
    <mergeCell ref="B22:C22"/>
    <mergeCell ref="E20:F20"/>
    <mergeCell ref="B17:C17"/>
    <mergeCell ref="B18:L18"/>
    <mergeCell ref="E22:F22"/>
    <mergeCell ref="H1:J1"/>
    <mergeCell ref="K1:L1"/>
    <mergeCell ref="B9:C9"/>
    <mergeCell ref="O1:P1"/>
    <mergeCell ref="B3:P3"/>
    <mergeCell ref="F1:G1"/>
    <mergeCell ref="B4:P4"/>
    <mergeCell ref="B5:P5"/>
    <mergeCell ref="B8:C8"/>
    <mergeCell ref="B6:C6"/>
    <mergeCell ref="B7:C7"/>
    <mergeCell ref="G21:K21"/>
    <mergeCell ref="B15:C15"/>
    <mergeCell ref="B13:C13"/>
    <mergeCell ref="B14:C14"/>
    <mergeCell ref="B21:C21"/>
    <mergeCell ref="B10:C10"/>
    <mergeCell ref="B16:C16"/>
    <mergeCell ref="G20:K20"/>
  </mergeCells>
  <dataValidations count="10">
    <dataValidation type="list" showInputMessage="1" showErrorMessage="1" error="Please select a value from the drop-down list." sqref="J7:J17">
      <formula1>IF(UPPER($G7)="DHE",IF($D7=95,StaticValues_UnitType_DHE_ServiceCode95,StaticValues_UnitType_DHE_ServiceCodeNot95),StaticValues_UnitType)</formula1>
    </dataValidation>
    <dataValidation type="list" showInputMessage="1" showErrorMessage="1" sqref="E16">
      <formula1>IF(OR(E14="Y",E15="y"),StaticValues_CriticalServiceTypes_EBU,StaticValues_CriticalServiceTypes_NonCritical)</formula1>
    </dataValidation>
    <dataValidation type="list" showInputMessage="1" showErrorMessage="1" sqref="E9:E15">
      <formula1>IF(OR(E7="Y",E8="y"),StaticValues_CriticalServiceTypes_EBU,StaticValues_CriticalServiceTypes_All)</formula1>
    </dataValidation>
    <dataValidation type="list" showInputMessage="1" showErrorMessage="1" sqref="E8">
      <formula1>IF(E7="Y",StaticValues_CriticalServiceTypes_EBU,StaticValues_CriticalServiceTypes_All)</formula1>
    </dataValidation>
    <dataValidation type="list" showInputMessage="1" showErrorMessage="1" error="Please select a value from the drop-down list." sqref="G7:G17">
      <formula1>StaticValues_ProviderType</formula1>
    </dataValidation>
    <dataValidation type="list" showInputMessage="1" showErrorMessage="1" sqref="E17">
      <formula1>StaticValues_CriticalServiceTypes_NonCritical</formula1>
    </dataValidation>
    <dataValidation type="list" showInputMessage="1" showErrorMessage="1" sqref="E7">
      <formula1>StaticValues_CriticalServiceTypes_NonEBU</formula1>
    </dataValidation>
    <dataValidation type="list" showInputMessage="1" showErrorMessage="1" sqref="B7:C17">
      <formula1>StaticValues_ServiceABBR</formula1>
    </dataValidation>
    <dataValidation type="list" showInputMessage="1" showErrorMessage="1" sqref="B21:B25 C21:C23 C25">
      <formula1>StaticValues_ServiceABBR_Supplies</formula1>
    </dataValidation>
    <dataValidation type="list" showInputMessage="1" showErrorMessage="1" error="Please select a value from the drop-down list." sqref="H7:H17">
      <formula1>'Static Values'!$C$9:$C$13</formula1>
    </dataValidation>
  </dataValidations>
  <printOptions horizontalCentered="1"/>
  <pageMargins left="0.25" right="0.25" top="0.5" bottom="0.5" header="0.15" footer="0.2"/>
  <pageSetup horizontalDpi="300" verticalDpi="300" orientation="landscape" scale="70" r:id="rId3"/>
  <headerFooter alignWithMargins="0">
    <oddFooter>&amp;CPage _____ of _____</oddFooter>
  </headerFooter>
  <legacyDrawing r:id="rId2"/>
</worksheet>
</file>

<file path=xl/worksheets/sheet9.xml><?xml version="1.0" encoding="utf-8"?>
<worksheet xmlns="http://schemas.openxmlformats.org/spreadsheetml/2006/main" xmlns:r="http://schemas.openxmlformats.org/officeDocument/2006/relationships">
  <sheetPr codeName="Sheet8"/>
  <dimension ref="A1:O73"/>
  <sheetViews>
    <sheetView showGridLines="0" view="pageLayout" zoomScale="80" zoomScalePageLayoutView="80" workbookViewId="0" topLeftCell="A10">
      <selection activeCell="B18" sqref="B18:N26"/>
    </sheetView>
  </sheetViews>
  <sheetFormatPr defaultColWidth="9.00390625" defaultRowHeight="12.75"/>
  <cols>
    <col min="1" max="1" width="4.140625" style="0" customWidth="1"/>
    <col min="2" max="2" width="30.57421875" style="0" customWidth="1"/>
    <col min="3" max="3" width="9.57421875" style="0" customWidth="1"/>
    <col min="4" max="4" width="10.140625" style="0" customWidth="1"/>
    <col min="5" max="5" width="6.57421875" style="0" customWidth="1"/>
    <col min="6" max="6" width="11.140625" style="0" customWidth="1"/>
    <col min="7" max="7" width="14.7109375" style="0" customWidth="1"/>
    <col min="8" max="9" width="9.00390625" style="0" customWidth="1"/>
    <col min="10" max="10" width="21.28125" style="0" customWidth="1"/>
    <col min="11" max="11" width="10.140625" style="0" customWidth="1"/>
    <col min="12" max="12" width="11.140625" style="0" customWidth="1"/>
    <col min="13" max="13" width="13.57421875" style="0" customWidth="1"/>
    <col min="14" max="14" width="22.28125" style="0" customWidth="1"/>
  </cols>
  <sheetData>
    <row r="1" spans="6:15" ht="20.25" customHeight="1">
      <c r="F1" s="494" t="s">
        <v>276</v>
      </c>
      <c r="G1" s="494"/>
      <c r="H1" s="547">
        <f>IF('Page 1'!B6&gt;"",'Page 1'!B6,"")</f>
      </c>
      <c r="I1" s="547"/>
      <c r="J1" s="547">
        <f>IF('Page 1'!L6&gt;"",'Page 1'!L6,"")</f>
      </c>
      <c r="K1" s="547"/>
      <c r="L1" s="49"/>
      <c r="M1" s="39" t="s">
        <v>84</v>
      </c>
      <c r="N1" s="100">
        <f>IF(ISNUMBER('Page 1'!K2),'Page 1'!K2,"")</f>
      </c>
      <c r="O1" s="50"/>
    </row>
    <row r="2" ht="6" customHeight="1" thickBot="1"/>
    <row r="3" spans="2:14" ht="25.5" customHeight="1" thickBot="1">
      <c r="B3" s="479" t="str">
        <f>'Page 1'!B1</f>
        <v>CONSUMER-DIRECTED CARE PLUS Purchasing Plan  (Version 3.0-C)</v>
      </c>
      <c r="C3" s="480"/>
      <c r="D3" s="480"/>
      <c r="E3" s="480"/>
      <c r="F3" s="480"/>
      <c r="G3" s="480"/>
      <c r="H3" s="480"/>
      <c r="I3" s="480"/>
      <c r="J3" s="480"/>
      <c r="K3" s="480"/>
      <c r="L3" s="480"/>
      <c r="M3" s="480"/>
      <c r="N3" s="571"/>
    </row>
    <row r="4" spans="2:14" ht="27.75" customHeight="1">
      <c r="B4" s="279" t="s">
        <v>311</v>
      </c>
      <c r="C4" s="280"/>
      <c r="D4" s="280"/>
      <c r="E4" s="280"/>
      <c r="F4" s="280"/>
      <c r="G4" s="280"/>
      <c r="H4" s="280"/>
      <c r="I4" s="280"/>
      <c r="J4" s="280"/>
      <c r="K4" s="280"/>
      <c r="L4" s="280"/>
      <c r="M4" s="280"/>
      <c r="N4" s="281"/>
    </row>
    <row r="5" spans="2:15" s="12" customFormat="1" ht="25.5" customHeight="1">
      <c r="B5" s="282" t="s">
        <v>26</v>
      </c>
      <c r="C5" s="283" t="s">
        <v>100</v>
      </c>
      <c r="D5" s="572" t="s">
        <v>285</v>
      </c>
      <c r="E5" s="573"/>
      <c r="F5" s="573"/>
      <c r="G5" s="573"/>
      <c r="H5" s="573"/>
      <c r="I5" s="573"/>
      <c r="J5" s="574"/>
      <c r="K5" s="284" t="s">
        <v>62</v>
      </c>
      <c r="L5" s="284" t="s">
        <v>64</v>
      </c>
      <c r="M5" s="284" t="s">
        <v>22</v>
      </c>
      <c r="N5" s="285" t="s">
        <v>24</v>
      </c>
      <c r="O5"/>
    </row>
    <row r="6" spans="1:14" s="8" customFormat="1" ht="24.75" customHeight="1">
      <c r="A6" s="235">
        <v>1</v>
      </c>
      <c r="B6" s="286"/>
      <c r="C6" s="287">
        <f aca="true" t="shared" si="0" ref="C6:C14">IF(LEN(B6)&gt;0,(IF(ISERROR(MATCH(B6,StaticValues_ServiceABBR_Cash,0)),"Error",INDEX(StaticValues_ServiceCodes_Cash,(MATCH(B6,StaticValues_ServiceABBR_Cash,0))))),"")</f>
      </c>
      <c r="D6" s="575"/>
      <c r="E6" s="556"/>
      <c r="F6" s="556"/>
      <c r="G6" s="556"/>
      <c r="H6" s="556"/>
      <c r="I6" s="556"/>
      <c r="J6" s="557"/>
      <c r="K6" s="288"/>
      <c r="L6" s="289"/>
      <c r="M6" s="290"/>
      <c r="N6" s="291">
        <f>K6*M6</f>
        <v>0</v>
      </c>
    </row>
    <row r="7" spans="1:14" s="8" customFormat="1" ht="24.75" customHeight="1">
      <c r="A7" s="235">
        <v>2</v>
      </c>
      <c r="B7" s="286"/>
      <c r="C7" s="287">
        <f t="shared" si="0"/>
      </c>
      <c r="D7" s="555"/>
      <c r="E7" s="556"/>
      <c r="F7" s="556"/>
      <c r="G7" s="556"/>
      <c r="H7" s="556"/>
      <c r="I7" s="556"/>
      <c r="J7" s="557"/>
      <c r="K7" s="288"/>
      <c r="L7" s="292"/>
      <c r="M7" s="290"/>
      <c r="N7" s="291">
        <f aca="true" t="shared" si="1" ref="N7:N14">K7*M7</f>
        <v>0</v>
      </c>
    </row>
    <row r="8" spans="1:14" s="8" customFormat="1" ht="24.75" customHeight="1">
      <c r="A8" s="235">
        <v>3</v>
      </c>
      <c r="B8" s="286"/>
      <c r="C8" s="287">
        <f t="shared" si="0"/>
      </c>
      <c r="D8" s="555"/>
      <c r="E8" s="556"/>
      <c r="F8" s="556"/>
      <c r="G8" s="556"/>
      <c r="H8" s="556"/>
      <c r="I8" s="556"/>
      <c r="J8" s="557"/>
      <c r="K8" s="288"/>
      <c r="L8" s="292"/>
      <c r="M8" s="290"/>
      <c r="N8" s="291">
        <f t="shared" si="1"/>
        <v>0</v>
      </c>
    </row>
    <row r="9" spans="1:14" s="8" customFormat="1" ht="24.75" customHeight="1">
      <c r="A9" s="235">
        <v>4</v>
      </c>
      <c r="B9" s="286"/>
      <c r="C9" s="287">
        <f t="shared" si="0"/>
      </c>
      <c r="D9" s="555"/>
      <c r="E9" s="556"/>
      <c r="F9" s="556"/>
      <c r="G9" s="556"/>
      <c r="H9" s="556"/>
      <c r="I9" s="556"/>
      <c r="J9" s="557"/>
      <c r="K9" s="288"/>
      <c r="L9" s="292"/>
      <c r="M9" s="290"/>
      <c r="N9" s="291">
        <f t="shared" si="1"/>
        <v>0</v>
      </c>
    </row>
    <row r="10" spans="1:14" s="8" customFormat="1" ht="24.75" customHeight="1">
      <c r="A10" s="235">
        <v>5</v>
      </c>
      <c r="B10" s="286"/>
      <c r="C10" s="287">
        <f t="shared" si="0"/>
      </c>
      <c r="D10" s="555"/>
      <c r="E10" s="556"/>
      <c r="F10" s="556"/>
      <c r="G10" s="556"/>
      <c r="H10" s="556"/>
      <c r="I10" s="556"/>
      <c r="J10" s="557"/>
      <c r="K10" s="288"/>
      <c r="L10" s="292"/>
      <c r="M10" s="290"/>
      <c r="N10" s="291">
        <f t="shared" si="1"/>
        <v>0</v>
      </c>
    </row>
    <row r="11" spans="1:14" s="8" customFormat="1" ht="24.75" customHeight="1">
      <c r="A11" s="235">
        <v>6</v>
      </c>
      <c r="B11" s="286"/>
      <c r="C11" s="287">
        <f t="shared" si="0"/>
      </c>
      <c r="D11" s="555"/>
      <c r="E11" s="556"/>
      <c r="F11" s="556"/>
      <c r="G11" s="556"/>
      <c r="H11" s="556"/>
      <c r="I11" s="556"/>
      <c r="J11" s="557"/>
      <c r="K11" s="288"/>
      <c r="L11" s="292"/>
      <c r="M11" s="290"/>
      <c r="N11" s="291">
        <f t="shared" si="1"/>
        <v>0</v>
      </c>
    </row>
    <row r="12" spans="1:14" s="8" customFormat="1" ht="24.75" customHeight="1">
      <c r="A12" s="235">
        <v>7</v>
      </c>
      <c r="B12" s="286"/>
      <c r="C12" s="287">
        <f t="shared" si="0"/>
      </c>
      <c r="D12" s="555"/>
      <c r="E12" s="556"/>
      <c r="F12" s="556"/>
      <c r="G12" s="556"/>
      <c r="H12" s="556"/>
      <c r="I12" s="556"/>
      <c r="J12" s="557"/>
      <c r="K12" s="288"/>
      <c r="L12" s="292"/>
      <c r="M12" s="290"/>
      <c r="N12" s="291">
        <f t="shared" si="1"/>
        <v>0</v>
      </c>
    </row>
    <row r="13" spans="1:14" s="8" customFormat="1" ht="24.75" customHeight="1">
      <c r="A13" s="235">
        <v>8</v>
      </c>
      <c r="B13" s="286"/>
      <c r="C13" s="287">
        <f t="shared" si="0"/>
      </c>
      <c r="D13" s="555"/>
      <c r="E13" s="556"/>
      <c r="F13" s="556"/>
      <c r="G13" s="556"/>
      <c r="H13" s="556"/>
      <c r="I13" s="556"/>
      <c r="J13" s="557"/>
      <c r="K13" s="288"/>
      <c r="L13" s="292"/>
      <c r="M13" s="290"/>
      <c r="N13" s="291">
        <f t="shared" si="1"/>
        <v>0</v>
      </c>
    </row>
    <row r="14" spans="1:14" s="8" customFormat="1" ht="24.75" customHeight="1" thickBot="1">
      <c r="A14" s="235">
        <v>9</v>
      </c>
      <c r="B14" s="286"/>
      <c r="C14" s="287">
        <f t="shared" si="0"/>
      </c>
      <c r="D14" s="555"/>
      <c r="E14" s="556"/>
      <c r="F14" s="556"/>
      <c r="G14" s="556"/>
      <c r="H14" s="556"/>
      <c r="I14" s="556"/>
      <c r="J14" s="557"/>
      <c r="K14" s="288"/>
      <c r="L14" s="292"/>
      <c r="M14" s="290"/>
      <c r="N14" s="291">
        <f t="shared" si="1"/>
        <v>0</v>
      </c>
    </row>
    <row r="15" spans="2:14" ht="18.75" customHeight="1" thickBot="1">
      <c r="B15" s="562" t="s">
        <v>327</v>
      </c>
      <c r="C15" s="563"/>
      <c r="D15" s="563"/>
      <c r="E15" s="563"/>
      <c r="F15" s="563"/>
      <c r="G15" s="563"/>
      <c r="H15" s="563"/>
      <c r="I15" s="563"/>
      <c r="J15" s="563"/>
      <c r="K15" s="563"/>
      <c r="L15" s="563"/>
      <c r="M15" s="564"/>
      <c r="N15" s="293">
        <f>SUM(N6:N14)</f>
        <v>0</v>
      </c>
    </row>
    <row r="16" spans="2:14" ht="15.75" customHeight="1" thickBot="1">
      <c r="B16" s="5"/>
      <c r="C16" s="6"/>
      <c r="D16" s="6"/>
      <c r="E16" s="6"/>
      <c r="F16" s="6"/>
      <c r="G16" s="6"/>
      <c r="H16" s="6"/>
      <c r="I16" s="6"/>
      <c r="J16" s="6"/>
      <c r="K16" s="6"/>
      <c r="L16" s="6"/>
      <c r="M16" s="6"/>
      <c r="N16" s="7"/>
    </row>
    <row r="17" spans="2:14" ht="30" customHeight="1">
      <c r="B17" s="558" t="s">
        <v>338</v>
      </c>
      <c r="C17" s="559"/>
      <c r="D17" s="559"/>
      <c r="E17" s="559"/>
      <c r="F17" s="559"/>
      <c r="G17" s="560"/>
      <c r="H17" s="560"/>
      <c r="I17" s="560"/>
      <c r="J17" s="560"/>
      <c r="K17" s="560"/>
      <c r="L17" s="560"/>
      <c r="M17" s="560"/>
      <c r="N17" s="561"/>
    </row>
    <row r="18" spans="2:14" ht="45" customHeight="1">
      <c r="B18" s="565" t="s">
        <v>403</v>
      </c>
      <c r="C18" s="566"/>
      <c r="D18" s="566"/>
      <c r="E18" s="566"/>
      <c r="F18" s="566"/>
      <c r="G18" s="566"/>
      <c r="H18" s="566"/>
      <c r="I18" s="566"/>
      <c r="J18" s="566"/>
      <c r="K18" s="566"/>
      <c r="L18" s="566"/>
      <c r="M18" s="566"/>
      <c r="N18" s="567"/>
    </row>
    <row r="19" spans="2:14" s="1" customFormat="1" ht="45" customHeight="1">
      <c r="B19" s="568"/>
      <c r="C19" s="569"/>
      <c r="D19" s="569"/>
      <c r="E19" s="569"/>
      <c r="F19" s="569"/>
      <c r="G19" s="569"/>
      <c r="H19" s="569"/>
      <c r="I19" s="569"/>
      <c r="J19" s="569"/>
      <c r="K19" s="569"/>
      <c r="L19" s="569"/>
      <c r="M19" s="569"/>
      <c r="N19" s="570"/>
    </row>
    <row r="20" spans="2:14" s="1" customFormat="1" ht="45" customHeight="1">
      <c r="B20" s="568"/>
      <c r="C20" s="569"/>
      <c r="D20" s="569"/>
      <c r="E20" s="569"/>
      <c r="F20" s="569"/>
      <c r="G20" s="569"/>
      <c r="H20" s="569"/>
      <c r="I20" s="569"/>
      <c r="J20" s="569"/>
      <c r="K20" s="569"/>
      <c r="L20" s="569"/>
      <c r="M20" s="569"/>
      <c r="N20" s="570"/>
    </row>
    <row r="21" spans="2:14" s="1" customFormat="1" ht="45" customHeight="1">
      <c r="B21" s="568"/>
      <c r="C21" s="569"/>
      <c r="D21" s="569"/>
      <c r="E21" s="569"/>
      <c r="F21" s="569"/>
      <c r="G21" s="569"/>
      <c r="H21" s="569"/>
      <c r="I21" s="569"/>
      <c r="J21" s="569"/>
      <c r="K21" s="569"/>
      <c r="L21" s="569"/>
      <c r="M21" s="569"/>
      <c r="N21" s="570"/>
    </row>
    <row r="22" spans="2:14" ht="45" customHeight="1">
      <c r="B22" s="568"/>
      <c r="C22" s="569"/>
      <c r="D22" s="569"/>
      <c r="E22" s="569"/>
      <c r="F22" s="569"/>
      <c r="G22" s="569"/>
      <c r="H22" s="569"/>
      <c r="I22" s="569"/>
      <c r="J22" s="569"/>
      <c r="K22" s="569"/>
      <c r="L22" s="569"/>
      <c r="M22" s="569"/>
      <c r="N22" s="570"/>
    </row>
    <row r="23" spans="2:14" ht="45" customHeight="1">
      <c r="B23" s="568"/>
      <c r="C23" s="569"/>
      <c r="D23" s="569"/>
      <c r="E23" s="569"/>
      <c r="F23" s="569"/>
      <c r="G23" s="569"/>
      <c r="H23" s="569"/>
      <c r="I23" s="569"/>
      <c r="J23" s="569"/>
      <c r="K23" s="569"/>
      <c r="L23" s="569"/>
      <c r="M23" s="569"/>
      <c r="N23" s="570"/>
    </row>
    <row r="24" spans="2:14" ht="45" customHeight="1">
      <c r="B24" s="568"/>
      <c r="C24" s="569"/>
      <c r="D24" s="569"/>
      <c r="E24" s="569"/>
      <c r="F24" s="569"/>
      <c r="G24" s="569"/>
      <c r="H24" s="569"/>
      <c r="I24" s="569"/>
      <c r="J24" s="569"/>
      <c r="K24" s="569"/>
      <c r="L24" s="569"/>
      <c r="M24" s="569"/>
      <c r="N24" s="570"/>
    </row>
    <row r="25" spans="2:14" ht="45" customHeight="1">
      <c r="B25" s="568"/>
      <c r="C25" s="569"/>
      <c r="D25" s="569"/>
      <c r="E25" s="569"/>
      <c r="F25" s="569"/>
      <c r="G25" s="569"/>
      <c r="H25" s="569"/>
      <c r="I25" s="569"/>
      <c r="J25" s="569"/>
      <c r="K25" s="569"/>
      <c r="L25" s="569"/>
      <c r="M25" s="569"/>
      <c r="N25" s="570"/>
    </row>
    <row r="26" spans="2:14" ht="45" customHeight="1">
      <c r="B26" s="568"/>
      <c r="C26" s="569"/>
      <c r="D26" s="569"/>
      <c r="E26" s="569"/>
      <c r="F26" s="569"/>
      <c r="G26" s="569"/>
      <c r="H26" s="569"/>
      <c r="I26" s="569"/>
      <c r="J26" s="569"/>
      <c r="K26" s="569"/>
      <c r="L26" s="569"/>
      <c r="M26" s="569"/>
      <c r="N26" s="570"/>
    </row>
    <row r="27" s="1" customFormat="1" ht="12.75"/>
    <row r="28" s="1" customFormat="1" ht="12.75"/>
    <row r="29" s="1" customFormat="1" ht="12.75"/>
    <row r="31" spans="6:7" ht="12.75">
      <c r="F31" s="23"/>
      <c r="G31" s="24"/>
    </row>
    <row r="32" ht="12.75">
      <c r="G32" s="24"/>
    </row>
    <row r="33" spans="6:15" ht="12.75">
      <c r="F33" s="23"/>
      <c r="G33" s="554"/>
      <c r="H33" s="521"/>
      <c r="I33" s="521"/>
      <c r="J33" s="521"/>
      <c r="K33" s="521"/>
      <c r="L33" s="521"/>
      <c r="M33" s="521"/>
      <c r="N33" s="521"/>
      <c r="O33" s="521"/>
    </row>
    <row r="34" ht="12.75">
      <c r="G34" s="24"/>
    </row>
    <row r="35" spans="6:7" ht="12.75">
      <c r="F35" s="23"/>
      <c r="G35" s="24"/>
    </row>
    <row r="36" ht="12.75">
      <c r="G36" s="24"/>
    </row>
    <row r="37" spans="6:7" ht="12.75">
      <c r="F37" s="23"/>
      <c r="G37" s="24"/>
    </row>
    <row r="38" ht="12.75">
      <c r="G38" s="24"/>
    </row>
    <row r="39" spans="6:7" ht="12.75">
      <c r="F39" s="23"/>
      <c r="G39" s="24"/>
    </row>
    <row r="40" ht="12.75">
      <c r="G40" s="24"/>
    </row>
    <row r="41" spans="6:7" ht="12.75">
      <c r="F41" s="23"/>
      <c r="G41" s="24"/>
    </row>
    <row r="42" ht="12.75">
      <c r="G42" s="24"/>
    </row>
    <row r="43" spans="6:7" ht="12.75">
      <c r="F43" s="23"/>
      <c r="G43" s="24"/>
    </row>
    <row r="44" ht="12.75">
      <c r="G44" s="24"/>
    </row>
    <row r="45" spans="6:7" ht="12.75">
      <c r="F45" s="23"/>
      <c r="G45" s="24"/>
    </row>
    <row r="46" ht="12.75">
      <c r="G46" s="24"/>
    </row>
    <row r="47" spans="6:7" ht="12.75">
      <c r="F47" s="23"/>
      <c r="G47" s="24"/>
    </row>
    <row r="48" ht="12.75">
      <c r="G48" s="24"/>
    </row>
    <row r="49" spans="6:7" ht="12.75">
      <c r="F49" s="23"/>
      <c r="G49" s="24"/>
    </row>
    <row r="50" ht="12.75">
      <c r="G50" s="24"/>
    </row>
    <row r="51" spans="6:7" ht="12.75">
      <c r="F51" s="23"/>
      <c r="G51" s="24"/>
    </row>
    <row r="52" ht="12.75">
      <c r="G52" s="24"/>
    </row>
    <row r="53" spans="3:11" ht="15.75">
      <c r="C53" s="22"/>
      <c r="D53" s="22"/>
      <c r="E53" s="86"/>
      <c r="F53" s="88"/>
      <c r="G53" s="89"/>
      <c r="H53" s="87"/>
      <c r="I53" s="87"/>
      <c r="J53" s="87"/>
      <c r="K53" s="87"/>
    </row>
    <row r="54" spans="3:11" ht="12.75">
      <c r="C54" s="22"/>
      <c r="D54" s="22"/>
      <c r="E54" s="22"/>
      <c r="F54" s="22"/>
      <c r="G54" s="85"/>
      <c r="H54" s="22"/>
      <c r="I54" s="22"/>
      <c r="J54" s="22"/>
      <c r="K54" s="22"/>
    </row>
    <row r="55" spans="3:11" ht="12.75">
      <c r="C55" s="22"/>
      <c r="D55" s="22"/>
      <c r="E55" s="22"/>
      <c r="F55" s="84"/>
      <c r="G55" s="85"/>
      <c r="H55" s="22"/>
      <c r="I55" s="22"/>
      <c r="J55" s="22"/>
      <c r="K55" s="22"/>
    </row>
    <row r="56" ht="12.75">
      <c r="G56" s="24"/>
    </row>
    <row r="57" spans="6:7" ht="12.75">
      <c r="F57" s="23"/>
      <c r="G57" s="24"/>
    </row>
    <row r="58" ht="12.75">
      <c r="G58" s="24"/>
    </row>
    <row r="59" spans="6:7" ht="12.75">
      <c r="F59" s="23"/>
      <c r="G59" s="24"/>
    </row>
    <row r="60" ht="12.75">
      <c r="G60" s="24"/>
    </row>
    <row r="61" spans="6:7" ht="12.75">
      <c r="F61" s="23"/>
      <c r="G61" s="24"/>
    </row>
    <row r="62" ht="12.75">
      <c r="G62" s="24"/>
    </row>
    <row r="63" spans="6:7" ht="12.75">
      <c r="F63" s="23"/>
      <c r="G63" s="24"/>
    </row>
    <row r="64" ht="12.75">
      <c r="G64" s="24"/>
    </row>
    <row r="65" spans="6:7" ht="12.75">
      <c r="F65" s="23"/>
      <c r="G65" s="24"/>
    </row>
    <row r="66" ht="12.75">
      <c r="G66" s="24"/>
    </row>
    <row r="67" spans="6:7" ht="12.75">
      <c r="F67" s="23"/>
      <c r="G67" s="24"/>
    </row>
    <row r="68" ht="12.75">
      <c r="G68" s="24"/>
    </row>
    <row r="69" spans="6:7" ht="12.75">
      <c r="F69" s="23"/>
      <c r="G69" s="24"/>
    </row>
    <row r="70" ht="12.75">
      <c r="G70" s="24"/>
    </row>
    <row r="71" spans="6:7" ht="12.75">
      <c r="F71" s="23"/>
      <c r="G71" s="24"/>
    </row>
    <row r="72" ht="12.75">
      <c r="G72" s="24"/>
    </row>
    <row r="73" spans="6:7" ht="12.75">
      <c r="F73" s="23"/>
      <c r="G73" s="24"/>
    </row>
  </sheetData>
  <sheetProtection password="E914" sheet="1"/>
  <mergeCells count="18">
    <mergeCell ref="D12:J12"/>
    <mergeCell ref="B3:N3"/>
    <mergeCell ref="D9:J9"/>
    <mergeCell ref="D10:J10"/>
    <mergeCell ref="D5:J5"/>
    <mergeCell ref="D6:J6"/>
    <mergeCell ref="D7:J7"/>
    <mergeCell ref="D8:J8"/>
    <mergeCell ref="J1:K1"/>
    <mergeCell ref="F1:G1"/>
    <mergeCell ref="H1:I1"/>
    <mergeCell ref="G33:O33"/>
    <mergeCell ref="D13:J13"/>
    <mergeCell ref="D14:J14"/>
    <mergeCell ref="B17:N17"/>
    <mergeCell ref="B15:M15"/>
    <mergeCell ref="D11:J11"/>
    <mergeCell ref="B18:N26"/>
  </mergeCells>
  <dataValidations count="1">
    <dataValidation type="list" allowBlank="1" showInputMessage="1" showErrorMessage="1" sqref="B6:B14">
      <formula1>StaticValues_ServiceABBR_Cash</formula1>
    </dataValidation>
  </dataValidations>
  <printOptions/>
  <pageMargins left="0.5" right="0.5" top="0.25" bottom="0.5" header="0.15" footer="0.2"/>
  <pageSetup horizontalDpi="300" verticalDpi="300" orientation="landscape" scale="70" r:id="rId1"/>
  <headerFooter alignWithMargins="0">
    <oddFooter>&amp;C&amp;12Page _____ of _____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CDC+ Purchase Plan - July 1, 2009</dc:title>
  <dc:subject/>
  <dc:creator>Agency for Persons with Disabilities - State of Florida</dc:creator>
  <cp:keywords>CDC+ Purchasing Plan</cp:keywords>
  <dc:description>Version 3.0A-A 
Need some assistance from NN.</dc:description>
  <cp:lastModifiedBy>Kelli Michels</cp:lastModifiedBy>
  <cp:lastPrinted>2012-12-13T20:38:00Z</cp:lastPrinted>
  <dcterms:created xsi:type="dcterms:W3CDTF">2007-01-23T00:51:32Z</dcterms:created>
  <dcterms:modified xsi:type="dcterms:W3CDTF">2013-01-24T14:00:08Z</dcterms:modified>
  <cp:category/>
  <cp:version/>
  <cp:contentType/>
  <cp:contentStatus/>
</cp:coreProperties>
</file>